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TSO 14. SK" sheetId="2" r:id="rId2"/>
    <sheet name="Č12 - TSO 16. SK" sheetId="3" r:id="rId3"/>
    <sheet name="Č13 - Úpravy zab.zař. 14...." sheetId="4" r:id="rId4"/>
    <sheet name="Č21 - VRN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'Č11 - TSO 14. SK'!$C$88:$K$310</definedName>
    <definedName name="_xlnm.Print_Area" localSheetId="1">'Č11 - TSO 14. SK'!$C$4:$J$41,'Č11 - TSO 14. SK'!$C$47:$J$68,'Č11 - TSO 14. SK'!$C$74:$K$310</definedName>
    <definedName name="_xlnm.Print_Titles" localSheetId="1">'Č11 - TSO 14. SK'!$88:$88</definedName>
    <definedName name="_xlnm._FilterDatabase" localSheetId="2" hidden="1">'Č12 - TSO 16. SK'!$C$88:$K$286</definedName>
    <definedName name="_xlnm.Print_Area" localSheetId="2">'Č12 - TSO 16. SK'!$C$4:$J$41,'Č12 - TSO 16. SK'!$C$47:$J$68,'Č12 - TSO 16. SK'!$C$74:$K$286</definedName>
    <definedName name="_xlnm.Print_Titles" localSheetId="2">'Č12 - TSO 16. SK'!$88:$88</definedName>
    <definedName name="_xlnm._FilterDatabase" localSheetId="3" hidden="1">'Č13 - Úpravy zab.zař. 14....'!$C$87:$K$99</definedName>
    <definedName name="_xlnm.Print_Area" localSheetId="3">'Č13 - Úpravy zab.zař. 14....'!$C$4:$J$41,'Č13 - Úpravy zab.zař. 14....'!$C$47:$J$67,'Č13 - Úpravy zab.zař. 14....'!$C$73:$K$99</definedName>
    <definedName name="_xlnm.Print_Titles" localSheetId="3">'Č13 - Úpravy zab.zař. 14....'!$87:$87</definedName>
    <definedName name="_xlnm._FilterDatabase" localSheetId="4" hidden="1">'Č21 - VRN'!$C$85:$K$106</definedName>
    <definedName name="_xlnm.Print_Area" localSheetId="4">'Č21 - VRN'!$C$4:$J$41,'Č21 - VRN'!$C$47:$J$65,'Č21 - VRN'!$C$71:$K$106</definedName>
    <definedName name="_xlnm.Print_Titles" localSheetId="4">'Č21 - VRN'!$85:$85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60"/>
  <c i="5" r="J37"/>
  <c i="1" r="AX60"/>
  <c i="5" r="BI101"/>
  <c r="BH101"/>
  <c r="BF101"/>
  <c r="BE101"/>
  <c r="T101"/>
  <c r="R101"/>
  <c r="P101"/>
  <c r="BK101"/>
  <c r="J101"/>
  <c r="BG101"/>
  <c r="BI100"/>
  <c r="BH100"/>
  <c r="BF100"/>
  <c r="BE100"/>
  <c r="T100"/>
  <c r="R100"/>
  <c r="P100"/>
  <c r="BK100"/>
  <c r="J100"/>
  <c r="BG100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0"/>
  <c i="5" r="BH88"/>
  <c r="F38"/>
  <c i="1" r="BC60"/>
  <c i="5" r="BF88"/>
  <c r="J36"/>
  <c i="1" r="AW60"/>
  <c i="5" r="F36"/>
  <c i="1" r="BA60"/>
  <c i="5" r="BE88"/>
  <c r="J35"/>
  <c i="1" r="AV60"/>
  <c i="5" r="F35"/>
  <c i="1" r="AZ60"/>
  <c i="5" r="T88"/>
  <c r="T87"/>
  <c r="T86"/>
  <c r="R88"/>
  <c r="R87"/>
  <c r="R86"/>
  <c r="P88"/>
  <c r="P87"/>
  <c r="P86"/>
  <c i="1" r="AU60"/>
  <c i="5" r="BK88"/>
  <c r="BK87"/>
  <c r="J87"/>
  <c r="BK86"/>
  <c r="J86"/>
  <c r="J63"/>
  <c r="J32"/>
  <c i="1" r="AG60"/>
  <c i="5" r="J88"/>
  <c r="BG88"/>
  <c r="F37"/>
  <c i="1" r="BB60"/>
  <c i="5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4" r="J39"/>
  <c r="J38"/>
  <c i="1" r="AY58"/>
  <c i="4" r="J37"/>
  <c i="1" r="AX58"/>
  <c i="4"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T94"/>
  <c r="R95"/>
  <c r="R94"/>
  <c r="P95"/>
  <c r="P94"/>
  <c r="BK95"/>
  <c r="BK94"/>
  <c r="J94"/>
  <c r="J95"/>
  <c r="BG95"/>
  <c r="J66"/>
  <c r="BI91"/>
  <c r="F39"/>
  <c i="1" r="BD58"/>
  <c i="4" r="BH91"/>
  <c r="F38"/>
  <c i="1" r="BC58"/>
  <c i="4" r="BF91"/>
  <c r="J36"/>
  <c i="1" r="AW58"/>
  <c i="4" r="F36"/>
  <c i="1" r="BA58"/>
  <c i="4" r="BE91"/>
  <c r="J35"/>
  <c i="1" r="AV58"/>
  <c i="4" r="F35"/>
  <c i="1" r="AZ58"/>
  <c i="4" r="T91"/>
  <c r="T90"/>
  <c r="T89"/>
  <c r="T88"/>
  <c r="R91"/>
  <c r="R90"/>
  <c r="R89"/>
  <c r="R88"/>
  <c r="P91"/>
  <c r="P90"/>
  <c r="P89"/>
  <c r="P88"/>
  <c i="1" r="AU58"/>
  <c i="4" r="BK91"/>
  <c r="BK90"/>
  <c r="J90"/>
  <c r="BK89"/>
  <c r="J89"/>
  <c r="BK88"/>
  <c r="J88"/>
  <c r="J63"/>
  <c r="J32"/>
  <c i="1" r="AG58"/>
  <c i="4" r="J91"/>
  <c r="BG91"/>
  <c r="F37"/>
  <c i="1" r="BB58"/>
  <c i="4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283"/>
  <c r="BH283"/>
  <c r="BF283"/>
  <c r="BE283"/>
  <c r="T283"/>
  <c r="R283"/>
  <c r="P283"/>
  <c r="BK283"/>
  <c r="J283"/>
  <c r="BG283"/>
  <c r="BI279"/>
  <c r="BH279"/>
  <c r="BF279"/>
  <c r="BE279"/>
  <c r="T279"/>
  <c r="R279"/>
  <c r="P279"/>
  <c r="BK279"/>
  <c r="J279"/>
  <c r="BG279"/>
  <c r="BI275"/>
  <c r="BH275"/>
  <c r="BF275"/>
  <c r="BE275"/>
  <c r="T275"/>
  <c r="R275"/>
  <c r="P275"/>
  <c r="BK275"/>
  <c r="J275"/>
  <c r="BG275"/>
  <c r="BI271"/>
  <c r="BH271"/>
  <c r="BF271"/>
  <c r="BE271"/>
  <c r="T271"/>
  <c r="R271"/>
  <c r="P271"/>
  <c r="BK271"/>
  <c r="J271"/>
  <c r="BG271"/>
  <c r="BI267"/>
  <c r="BH267"/>
  <c r="BF267"/>
  <c r="BE267"/>
  <c r="T267"/>
  <c r="R267"/>
  <c r="P267"/>
  <c r="BK267"/>
  <c r="J267"/>
  <c r="BG267"/>
  <c r="BI261"/>
  <c r="BH261"/>
  <c r="BF261"/>
  <c r="BE261"/>
  <c r="T261"/>
  <c r="R261"/>
  <c r="P261"/>
  <c r="BK261"/>
  <c r="J261"/>
  <c r="BG261"/>
  <c r="BI257"/>
  <c r="BH257"/>
  <c r="BF257"/>
  <c r="BE257"/>
  <c r="T257"/>
  <c r="R257"/>
  <c r="P257"/>
  <c r="BK257"/>
  <c r="J257"/>
  <c r="BG257"/>
  <c r="BI252"/>
  <c r="BH252"/>
  <c r="BF252"/>
  <c r="BE252"/>
  <c r="T252"/>
  <c r="T251"/>
  <c r="R252"/>
  <c r="R251"/>
  <c r="P252"/>
  <c r="P251"/>
  <c r="BK252"/>
  <c r="BK251"/>
  <c r="J251"/>
  <c r="J252"/>
  <c r="BG252"/>
  <c r="J67"/>
  <c r="BI245"/>
  <c r="BH245"/>
  <c r="BF245"/>
  <c r="BE245"/>
  <c r="T245"/>
  <c r="R245"/>
  <c r="P245"/>
  <c r="BK245"/>
  <c r="J245"/>
  <c r="BG245"/>
  <c r="BI242"/>
  <c r="BH242"/>
  <c r="BF242"/>
  <c r="BE242"/>
  <c r="T242"/>
  <c r="R242"/>
  <c r="P242"/>
  <c r="BK242"/>
  <c r="J242"/>
  <c r="BG242"/>
  <c r="BI241"/>
  <c r="BH241"/>
  <c r="BF241"/>
  <c r="BE241"/>
  <c r="T241"/>
  <c r="R241"/>
  <c r="P241"/>
  <c r="BK241"/>
  <c r="J241"/>
  <c r="BG241"/>
  <c r="BI240"/>
  <c r="BH240"/>
  <c r="BF240"/>
  <c r="BE240"/>
  <c r="T240"/>
  <c r="R240"/>
  <c r="P240"/>
  <c r="BK240"/>
  <c r="J240"/>
  <c r="BG240"/>
  <c r="BI237"/>
  <c r="BH237"/>
  <c r="BF237"/>
  <c r="BE237"/>
  <c r="T237"/>
  <c r="R237"/>
  <c r="P237"/>
  <c r="BK237"/>
  <c r="J237"/>
  <c r="BG237"/>
  <c r="BI234"/>
  <c r="BH234"/>
  <c r="BF234"/>
  <c r="BE234"/>
  <c r="T234"/>
  <c r="R234"/>
  <c r="P234"/>
  <c r="BK234"/>
  <c r="J234"/>
  <c r="BG234"/>
  <c r="BI231"/>
  <c r="BH231"/>
  <c r="BF231"/>
  <c r="BE231"/>
  <c r="T231"/>
  <c r="R231"/>
  <c r="P231"/>
  <c r="BK231"/>
  <c r="J231"/>
  <c r="BG231"/>
  <c r="BI228"/>
  <c r="BH228"/>
  <c r="BF228"/>
  <c r="BE228"/>
  <c r="T228"/>
  <c r="R228"/>
  <c r="P228"/>
  <c r="BK228"/>
  <c r="J228"/>
  <c r="BG228"/>
  <c r="BI225"/>
  <c r="BH225"/>
  <c r="BF225"/>
  <c r="BE225"/>
  <c r="T225"/>
  <c r="R225"/>
  <c r="P225"/>
  <c r="BK225"/>
  <c r="J225"/>
  <c r="BG225"/>
  <c r="BI222"/>
  <c r="BH222"/>
  <c r="BF222"/>
  <c r="BE222"/>
  <c r="T222"/>
  <c r="R222"/>
  <c r="P222"/>
  <c r="BK222"/>
  <c r="J222"/>
  <c r="BG222"/>
  <c r="BI218"/>
  <c r="BH218"/>
  <c r="BF218"/>
  <c r="BE218"/>
  <c r="T218"/>
  <c r="R218"/>
  <c r="P218"/>
  <c r="BK218"/>
  <c r="J218"/>
  <c r="BG218"/>
  <c r="BI215"/>
  <c r="BH215"/>
  <c r="BF215"/>
  <c r="BE215"/>
  <c r="T215"/>
  <c r="R215"/>
  <c r="P215"/>
  <c r="BK215"/>
  <c r="J215"/>
  <c r="BG215"/>
  <c r="BI212"/>
  <c r="BH212"/>
  <c r="BF212"/>
  <c r="BE212"/>
  <c r="T212"/>
  <c r="R212"/>
  <c r="P212"/>
  <c r="BK212"/>
  <c r="J212"/>
  <c r="BG212"/>
  <c r="BI209"/>
  <c r="BH209"/>
  <c r="BF209"/>
  <c r="BE209"/>
  <c r="T209"/>
  <c r="R209"/>
  <c r="P209"/>
  <c r="BK209"/>
  <c r="J209"/>
  <c r="BG209"/>
  <c r="BI206"/>
  <c r="BH206"/>
  <c r="BF206"/>
  <c r="BE206"/>
  <c r="T206"/>
  <c r="T205"/>
  <c r="R206"/>
  <c r="R205"/>
  <c r="P206"/>
  <c r="P205"/>
  <c r="BK206"/>
  <c r="BK205"/>
  <c r="J205"/>
  <c r="J206"/>
  <c r="BG206"/>
  <c r="J66"/>
  <c r="BI201"/>
  <c r="BH201"/>
  <c r="BF201"/>
  <c r="BE201"/>
  <c r="T201"/>
  <c r="R201"/>
  <c r="P201"/>
  <c r="BK201"/>
  <c r="J201"/>
  <c r="BG201"/>
  <c r="BI196"/>
  <c r="BH196"/>
  <c r="BF196"/>
  <c r="BE196"/>
  <c r="T196"/>
  <c r="R196"/>
  <c r="P196"/>
  <c r="BK196"/>
  <c r="J196"/>
  <c r="BG196"/>
  <c r="BI191"/>
  <c r="BH191"/>
  <c r="BF191"/>
  <c r="BE191"/>
  <c r="T191"/>
  <c r="R191"/>
  <c r="P191"/>
  <c r="BK191"/>
  <c r="J191"/>
  <c r="BG191"/>
  <c r="BI187"/>
  <c r="BH187"/>
  <c r="BF187"/>
  <c r="BE187"/>
  <c r="T187"/>
  <c r="R187"/>
  <c r="P187"/>
  <c r="BK187"/>
  <c r="J187"/>
  <c r="BG187"/>
  <c r="BI182"/>
  <c r="BH182"/>
  <c r="BF182"/>
  <c r="BE182"/>
  <c r="T182"/>
  <c r="R182"/>
  <c r="P182"/>
  <c r="BK182"/>
  <c r="J182"/>
  <c r="BG182"/>
  <c r="BI178"/>
  <c r="BH178"/>
  <c r="BF178"/>
  <c r="BE178"/>
  <c r="T178"/>
  <c r="R178"/>
  <c r="P178"/>
  <c r="BK178"/>
  <c r="J178"/>
  <c r="BG178"/>
  <c r="BI174"/>
  <c r="BH174"/>
  <c r="BF174"/>
  <c r="BE174"/>
  <c r="T174"/>
  <c r="R174"/>
  <c r="P174"/>
  <c r="BK174"/>
  <c r="J174"/>
  <c r="BG174"/>
  <c r="BI169"/>
  <c r="BH169"/>
  <c r="BF169"/>
  <c r="BE169"/>
  <c r="T169"/>
  <c r="R169"/>
  <c r="P169"/>
  <c r="BK169"/>
  <c r="J169"/>
  <c r="BG169"/>
  <c r="BI165"/>
  <c r="BH165"/>
  <c r="BF165"/>
  <c r="BE165"/>
  <c r="T165"/>
  <c r="R165"/>
  <c r="P165"/>
  <c r="BK165"/>
  <c r="J165"/>
  <c r="BG165"/>
  <c r="BI158"/>
  <c r="BH158"/>
  <c r="BF158"/>
  <c r="BE158"/>
  <c r="T158"/>
  <c r="R158"/>
  <c r="P158"/>
  <c r="BK158"/>
  <c r="J158"/>
  <c r="BG158"/>
  <c r="BI153"/>
  <c r="BH153"/>
  <c r="BF153"/>
  <c r="BE153"/>
  <c r="T153"/>
  <c r="R153"/>
  <c r="P153"/>
  <c r="BK153"/>
  <c r="J153"/>
  <c r="BG153"/>
  <c r="BI148"/>
  <c r="BH148"/>
  <c r="BF148"/>
  <c r="BE148"/>
  <c r="T148"/>
  <c r="R148"/>
  <c r="P148"/>
  <c r="BK148"/>
  <c r="J148"/>
  <c r="BG148"/>
  <c r="BI143"/>
  <c r="BH143"/>
  <c r="BF143"/>
  <c r="BE143"/>
  <c r="T143"/>
  <c r="R143"/>
  <c r="P143"/>
  <c r="BK143"/>
  <c r="J143"/>
  <c r="BG143"/>
  <c r="BI138"/>
  <c r="BH138"/>
  <c r="BF138"/>
  <c r="BE138"/>
  <c r="T138"/>
  <c r="R138"/>
  <c r="P138"/>
  <c r="BK138"/>
  <c r="J138"/>
  <c r="BG138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5"/>
  <c r="BH125"/>
  <c r="BF125"/>
  <c r="BE125"/>
  <c r="T125"/>
  <c r="R125"/>
  <c r="P125"/>
  <c r="BK125"/>
  <c r="J125"/>
  <c r="BG125"/>
  <c r="BI120"/>
  <c r="BH120"/>
  <c r="BF120"/>
  <c r="BE120"/>
  <c r="T120"/>
  <c r="R120"/>
  <c r="P120"/>
  <c r="BK120"/>
  <c r="J120"/>
  <c r="BG120"/>
  <c r="BI116"/>
  <c r="BH116"/>
  <c r="BF116"/>
  <c r="BE116"/>
  <c r="T116"/>
  <c r="R116"/>
  <c r="P116"/>
  <c r="BK116"/>
  <c r="J116"/>
  <c r="BG116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104"/>
  <c r="BH104"/>
  <c r="BF104"/>
  <c r="BE104"/>
  <c r="T104"/>
  <c r="R104"/>
  <c r="P104"/>
  <c r="BK104"/>
  <c r="J104"/>
  <c r="BG104"/>
  <c r="BI100"/>
  <c r="BH100"/>
  <c r="BF100"/>
  <c r="BE100"/>
  <c r="T100"/>
  <c r="R100"/>
  <c r="P100"/>
  <c r="BK100"/>
  <c r="J100"/>
  <c r="BG100"/>
  <c r="BI96"/>
  <c r="BH96"/>
  <c r="BF96"/>
  <c r="BE96"/>
  <c r="T96"/>
  <c r="R96"/>
  <c r="P96"/>
  <c r="BK96"/>
  <c r="J96"/>
  <c r="BG96"/>
  <c r="BI92"/>
  <c r="F39"/>
  <c i="1" r="BD57"/>
  <c i="3" r="BH92"/>
  <c r="F38"/>
  <c i="1" r="BC57"/>
  <c i="3" r="BF92"/>
  <c r="J36"/>
  <c i="1" r="AW57"/>
  <c i="3" r="F36"/>
  <c i="1" r="BA57"/>
  <c i="3" r="BE92"/>
  <c r="J35"/>
  <c i="1" r="AV57"/>
  <c i="3" r="F35"/>
  <c i="1" r="AZ57"/>
  <c i="3" r="T92"/>
  <c r="T91"/>
  <c r="T90"/>
  <c r="T89"/>
  <c r="R92"/>
  <c r="R91"/>
  <c r="R90"/>
  <c r="R89"/>
  <c r="P92"/>
  <c r="P91"/>
  <c r="P90"/>
  <c r="P89"/>
  <c i="1" r="AU57"/>
  <c i="3" r="BK92"/>
  <c r="BK91"/>
  <c r="J91"/>
  <c r="BK90"/>
  <c r="J90"/>
  <c r="BK89"/>
  <c r="J89"/>
  <c r="J63"/>
  <c r="J32"/>
  <c i="1" r="AG57"/>
  <c i="3" r="J92"/>
  <c r="BG92"/>
  <c r="F37"/>
  <c i="1" r="BB57"/>
  <c i="3" r="J65"/>
  <c r="J64"/>
  <c r="J86"/>
  <c r="F85"/>
  <c r="F83"/>
  <c r="E81"/>
  <c r="J59"/>
  <c r="F58"/>
  <c r="F56"/>
  <c r="E54"/>
  <c r="J41"/>
  <c r="J23"/>
  <c r="E23"/>
  <c r="J85"/>
  <c r="J58"/>
  <c r="J22"/>
  <c r="J20"/>
  <c r="E20"/>
  <c r="F86"/>
  <c r="F59"/>
  <c r="J19"/>
  <c r="J14"/>
  <c r="J83"/>
  <c r="J56"/>
  <c r="E7"/>
  <c r="E77"/>
  <c r="E50"/>
  <c i="2" r="J39"/>
  <c r="J38"/>
  <c i="1" r="AY56"/>
  <c i="2" r="J37"/>
  <c i="1" r="AX56"/>
  <c i="2" r="BI307"/>
  <c r="BH307"/>
  <c r="BF307"/>
  <c r="BE307"/>
  <c r="T307"/>
  <c r="R307"/>
  <c r="P307"/>
  <c r="BK307"/>
  <c r="J307"/>
  <c r="BG307"/>
  <c r="BI303"/>
  <c r="BH303"/>
  <c r="BF303"/>
  <c r="BE303"/>
  <c r="T303"/>
  <c r="R303"/>
  <c r="P303"/>
  <c r="BK303"/>
  <c r="J303"/>
  <c r="BG303"/>
  <c r="BI299"/>
  <c r="BH299"/>
  <c r="BF299"/>
  <c r="BE299"/>
  <c r="T299"/>
  <c r="R299"/>
  <c r="P299"/>
  <c r="BK299"/>
  <c r="J299"/>
  <c r="BG299"/>
  <c r="BI295"/>
  <c r="BH295"/>
  <c r="BF295"/>
  <c r="BE295"/>
  <c r="T295"/>
  <c r="R295"/>
  <c r="P295"/>
  <c r="BK295"/>
  <c r="J295"/>
  <c r="BG295"/>
  <c r="BI291"/>
  <c r="BH291"/>
  <c r="BF291"/>
  <c r="BE291"/>
  <c r="T291"/>
  <c r="R291"/>
  <c r="P291"/>
  <c r="BK291"/>
  <c r="J291"/>
  <c r="BG291"/>
  <c r="BI285"/>
  <c r="BH285"/>
  <c r="BF285"/>
  <c r="BE285"/>
  <c r="T285"/>
  <c r="R285"/>
  <c r="P285"/>
  <c r="BK285"/>
  <c r="J285"/>
  <c r="BG285"/>
  <c r="BI281"/>
  <c r="BH281"/>
  <c r="BF281"/>
  <c r="BE281"/>
  <c r="T281"/>
  <c r="R281"/>
  <c r="P281"/>
  <c r="BK281"/>
  <c r="J281"/>
  <c r="BG281"/>
  <c r="BI276"/>
  <c r="BH276"/>
  <c r="BF276"/>
  <c r="BE276"/>
  <c r="T276"/>
  <c r="T275"/>
  <c r="R276"/>
  <c r="R275"/>
  <c r="P276"/>
  <c r="P275"/>
  <c r="BK276"/>
  <c r="BK275"/>
  <c r="J275"/>
  <c r="J276"/>
  <c r="BG276"/>
  <c r="J67"/>
  <c r="BI269"/>
  <c r="BH269"/>
  <c r="BF269"/>
  <c r="BE269"/>
  <c r="T269"/>
  <c r="R269"/>
  <c r="P269"/>
  <c r="BK269"/>
  <c r="J269"/>
  <c r="BG269"/>
  <c r="BI266"/>
  <c r="BH266"/>
  <c r="BF266"/>
  <c r="BE266"/>
  <c r="T266"/>
  <c r="R266"/>
  <c r="P266"/>
  <c r="BK266"/>
  <c r="J266"/>
  <c r="BG266"/>
  <c r="BI265"/>
  <c r="BH265"/>
  <c r="BF265"/>
  <c r="BE265"/>
  <c r="T265"/>
  <c r="R265"/>
  <c r="P265"/>
  <c r="BK265"/>
  <c r="J265"/>
  <c r="BG265"/>
  <c r="BI264"/>
  <c r="BH264"/>
  <c r="BF264"/>
  <c r="BE264"/>
  <c r="T264"/>
  <c r="R264"/>
  <c r="P264"/>
  <c r="BK264"/>
  <c r="J264"/>
  <c r="BG264"/>
  <c r="BI261"/>
  <c r="BH261"/>
  <c r="BF261"/>
  <c r="BE261"/>
  <c r="T261"/>
  <c r="R261"/>
  <c r="P261"/>
  <c r="BK261"/>
  <c r="J261"/>
  <c r="BG261"/>
  <c r="BI257"/>
  <c r="BH257"/>
  <c r="BF257"/>
  <c r="BE257"/>
  <c r="T257"/>
  <c r="R257"/>
  <c r="P257"/>
  <c r="BK257"/>
  <c r="J257"/>
  <c r="BG257"/>
  <c r="BI254"/>
  <c r="BH254"/>
  <c r="BF254"/>
  <c r="BE254"/>
  <c r="T254"/>
  <c r="R254"/>
  <c r="P254"/>
  <c r="BK254"/>
  <c r="J254"/>
  <c r="BG254"/>
  <c r="BI251"/>
  <c r="BH251"/>
  <c r="BF251"/>
  <c r="BE251"/>
  <c r="T251"/>
  <c r="R251"/>
  <c r="P251"/>
  <c r="BK251"/>
  <c r="J251"/>
  <c r="BG251"/>
  <c r="BI248"/>
  <c r="BH248"/>
  <c r="BF248"/>
  <c r="BE248"/>
  <c r="T248"/>
  <c r="R248"/>
  <c r="P248"/>
  <c r="BK248"/>
  <c r="J248"/>
  <c r="BG248"/>
  <c r="BI245"/>
  <c r="BH245"/>
  <c r="BF245"/>
  <c r="BE245"/>
  <c r="T245"/>
  <c r="R245"/>
  <c r="P245"/>
  <c r="BK245"/>
  <c r="J245"/>
  <c r="BG245"/>
  <c r="BI242"/>
  <c r="BH242"/>
  <c r="BF242"/>
  <c r="BE242"/>
  <c r="T242"/>
  <c r="R242"/>
  <c r="P242"/>
  <c r="BK242"/>
  <c r="J242"/>
  <c r="BG242"/>
  <c r="BI238"/>
  <c r="BH238"/>
  <c r="BF238"/>
  <c r="BE238"/>
  <c r="T238"/>
  <c r="R238"/>
  <c r="P238"/>
  <c r="BK238"/>
  <c r="J238"/>
  <c r="BG238"/>
  <c r="BI235"/>
  <c r="BH235"/>
  <c r="BF235"/>
  <c r="BE235"/>
  <c r="T235"/>
  <c r="R235"/>
  <c r="P235"/>
  <c r="BK235"/>
  <c r="J235"/>
  <c r="BG235"/>
  <c r="BI231"/>
  <c r="BH231"/>
  <c r="BF231"/>
  <c r="BE231"/>
  <c r="T231"/>
  <c r="R231"/>
  <c r="P231"/>
  <c r="BK231"/>
  <c r="J231"/>
  <c r="BG231"/>
  <c r="BI228"/>
  <c r="BH228"/>
  <c r="BF228"/>
  <c r="BE228"/>
  <c r="T228"/>
  <c r="R228"/>
  <c r="P228"/>
  <c r="BK228"/>
  <c r="J228"/>
  <c r="BG228"/>
  <c r="BI225"/>
  <c r="BH225"/>
  <c r="BF225"/>
  <c r="BE225"/>
  <c r="T225"/>
  <c r="R225"/>
  <c r="P225"/>
  <c r="BK225"/>
  <c r="J225"/>
  <c r="BG225"/>
  <c r="BI222"/>
  <c r="BH222"/>
  <c r="BF222"/>
  <c r="BE222"/>
  <c r="T222"/>
  <c r="R222"/>
  <c r="P222"/>
  <c r="BK222"/>
  <c r="J222"/>
  <c r="BG222"/>
  <c r="BI219"/>
  <c r="BH219"/>
  <c r="BF219"/>
  <c r="BE219"/>
  <c r="T219"/>
  <c r="R219"/>
  <c r="P219"/>
  <c r="BK219"/>
  <c r="J219"/>
  <c r="BG219"/>
  <c r="BI216"/>
  <c r="BH216"/>
  <c r="BF216"/>
  <c r="BE216"/>
  <c r="T216"/>
  <c r="T215"/>
  <c r="R216"/>
  <c r="R215"/>
  <c r="P216"/>
  <c r="P215"/>
  <c r="BK216"/>
  <c r="BK215"/>
  <c r="J215"/>
  <c r="J216"/>
  <c r="BG216"/>
  <c r="J66"/>
  <c r="BI211"/>
  <c r="BH211"/>
  <c r="BF211"/>
  <c r="BE211"/>
  <c r="T211"/>
  <c r="R211"/>
  <c r="P211"/>
  <c r="BK211"/>
  <c r="J211"/>
  <c r="BG211"/>
  <c r="BI206"/>
  <c r="BH206"/>
  <c r="BF206"/>
  <c r="BE206"/>
  <c r="T206"/>
  <c r="R206"/>
  <c r="P206"/>
  <c r="BK206"/>
  <c r="J206"/>
  <c r="BG206"/>
  <c r="BI201"/>
  <c r="BH201"/>
  <c r="BF201"/>
  <c r="BE201"/>
  <c r="T201"/>
  <c r="R201"/>
  <c r="P201"/>
  <c r="BK201"/>
  <c r="J201"/>
  <c r="BG201"/>
  <c r="BI197"/>
  <c r="BH197"/>
  <c r="BF197"/>
  <c r="BE197"/>
  <c r="T197"/>
  <c r="R197"/>
  <c r="P197"/>
  <c r="BK197"/>
  <c r="J197"/>
  <c r="BG197"/>
  <c r="BI192"/>
  <c r="BH192"/>
  <c r="BF192"/>
  <c r="BE192"/>
  <c r="T192"/>
  <c r="R192"/>
  <c r="P192"/>
  <c r="BK192"/>
  <c r="J192"/>
  <c r="BG192"/>
  <c r="BI188"/>
  <c r="BH188"/>
  <c r="BF188"/>
  <c r="BE188"/>
  <c r="T188"/>
  <c r="R188"/>
  <c r="P188"/>
  <c r="BK188"/>
  <c r="J188"/>
  <c r="BG188"/>
  <c r="BI184"/>
  <c r="BH184"/>
  <c r="BF184"/>
  <c r="BE184"/>
  <c r="T184"/>
  <c r="R184"/>
  <c r="P184"/>
  <c r="BK184"/>
  <c r="J184"/>
  <c r="BG184"/>
  <c r="BI179"/>
  <c r="BH179"/>
  <c r="BF179"/>
  <c r="BE179"/>
  <c r="T179"/>
  <c r="R179"/>
  <c r="P179"/>
  <c r="BK179"/>
  <c r="J179"/>
  <c r="BG179"/>
  <c r="BI175"/>
  <c r="BH175"/>
  <c r="BF175"/>
  <c r="BE175"/>
  <c r="T175"/>
  <c r="R175"/>
  <c r="P175"/>
  <c r="BK175"/>
  <c r="J175"/>
  <c r="BG175"/>
  <c r="BI168"/>
  <c r="BH168"/>
  <c r="BF168"/>
  <c r="BE168"/>
  <c r="T168"/>
  <c r="R168"/>
  <c r="P168"/>
  <c r="BK168"/>
  <c r="J168"/>
  <c r="BG168"/>
  <c r="BI163"/>
  <c r="BH163"/>
  <c r="BF163"/>
  <c r="BE163"/>
  <c r="T163"/>
  <c r="R163"/>
  <c r="P163"/>
  <c r="BK163"/>
  <c r="J163"/>
  <c r="BG163"/>
  <c r="BI158"/>
  <c r="BH158"/>
  <c r="BF158"/>
  <c r="BE158"/>
  <c r="T158"/>
  <c r="R158"/>
  <c r="P158"/>
  <c r="BK158"/>
  <c r="J158"/>
  <c r="BG158"/>
  <c r="BI154"/>
  <c r="BH154"/>
  <c r="BF154"/>
  <c r="BE154"/>
  <c r="T154"/>
  <c r="R154"/>
  <c r="P154"/>
  <c r="BK154"/>
  <c r="J154"/>
  <c r="BG154"/>
  <c r="BI149"/>
  <c r="BH149"/>
  <c r="BF149"/>
  <c r="BE149"/>
  <c r="T149"/>
  <c r="R149"/>
  <c r="P149"/>
  <c r="BK149"/>
  <c r="J149"/>
  <c r="BG149"/>
  <c r="BI144"/>
  <c r="BH144"/>
  <c r="BF144"/>
  <c r="BE144"/>
  <c r="T144"/>
  <c r="R144"/>
  <c r="P144"/>
  <c r="BK144"/>
  <c r="J144"/>
  <c r="BG144"/>
  <c r="BI140"/>
  <c r="BH140"/>
  <c r="BF140"/>
  <c r="BE140"/>
  <c r="T140"/>
  <c r="R140"/>
  <c r="P140"/>
  <c r="BK140"/>
  <c r="J140"/>
  <c r="BG140"/>
  <c r="BI136"/>
  <c r="BH136"/>
  <c r="BF136"/>
  <c r="BE136"/>
  <c r="T136"/>
  <c r="R136"/>
  <c r="P136"/>
  <c r="BK136"/>
  <c r="J136"/>
  <c r="BG136"/>
  <c r="BI130"/>
  <c r="BH130"/>
  <c r="BF130"/>
  <c r="BE130"/>
  <c r="T130"/>
  <c r="R130"/>
  <c r="P130"/>
  <c r="BK130"/>
  <c r="J130"/>
  <c r="BG130"/>
  <c r="BI125"/>
  <c r="BH125"/>
  <c r="BF125"/>
  <c r="BE125"/>
  <c r="T125"/>
  <c r="R125"/>
  <c r="P125"/>
  <c r="BK125"/>
  <c r="J125"/>
  <c r="BG125"/>
  <c r="BI120"/>
  <c r="BH120"/>
  <c r="BF120"/>
  <c r="BE120"/>
  <c r="T120"/>
  <c r="R120"/>
  <c r="P120"/>
  <c r="BK120"/>
  <c r="J120"/>
  <c r="BG120"/>
  <c r="BI116"/>
  <c r="BH116"/>
  <c r="BF116"/>
  <c r="BE116"/>
  <c r="T116"/>
  <c r="R116"/>
  <c r="P116"/>
  <c r="BK116"/>
  <c r="J116"/>
  <c r="BG116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104"/>
  <c r="BH104"/>
  <c r="BF104"/>
  <c r="BE104"/>
  <c r="T104"/>
  <c r="R104"/>
  <c r="P104"/>
  <c r="BK104"/>
  <c r="J104"/>
  <c r="BG104"/>
  <c r="BI100"/>
  <c r="BH100"/>
  <c r="BF100"/>
  <c r="BE100"/>
  <c r="T100"/>
  <c r="R100"/>
  <c r="P100"/>
  <c r="BK100"/>
  <c r="J100"/>
  <c r="BG100"/>
  <c r="BI96"/>
  <c r="BH96"/>
  <c r="BF96"/>
  <c r="BE96"/>
  <c r="T96"/>
  <c r="R96"/>
  <c r="P96"/>
  <c r="BK96"/>
  <c r="J96"/>
  <c r="BG96"/>
  <c r="BI92"/>
  <c r="F39"/>
  <c i="1" r="BD56"/>
  <c i="2" r="BH92"/>
  <c r="F38"/>
  <c i="1" r="BC56"/>
  <c i="2" r="BF92"/>
  <c r="J36"/>
  <c i="1" r="AW56"/>
  <c i="2" r="F36"/>
  <c i="1" r="BA56"/>
  <c i="2" r="BE92"/>
  <c r="J35"/>
  <c i="1" r="AV56"/>
  <c i="2" r="F35"/>
  <c i="1" r="AZ56"/>
  <c i="2" r="T92"/>
  <c r="T91"/>
  <c r="T90"/>
  <c r="T89"/>
  <c r="R92"/>
  <c r="R91"/>
  <c r="R90"/>
  <c r="R89"/>
  <c r="P92"/>
  <c r="P91"/>
  <c r="P90"/>
  <c r="P89"/>
  <c i="1" r="AU56"/>
  <c i="2" r="BK92"/>
  <c r="BK91"/>
  <c r="J91"/>
  <c r="BK90"/>
  <c r="J90"/>
  <c r="BK89"/>
  <c r="J89"/>
  <c r="J63"/>
  <c r="J32"/>
  <c i="1" r="AG56"/>
  <c i="2" r="J92"/>
  <c r="BG92"/>
  <c r="F37"/>
  <c i="1" r="BB56"/>
  <c i="2" r="J65"/>
  <c r="J64"/>
  <c r="J86"/>
  <c r="F85"/>
  <c r="F83"/>
  <c r="E81"/>
  <c r="J59"/>
  <c r="F58"/>
  <c r="F56"/>
  <c r="E54"/>
  <c r="J41"/>
  <c r="J23"/>
  <c r="E23"/>
  <c r="J85"/>
  <c r="J58"/>
  <c r="J22"/>
  <c r="J20"/>
  <c r="E20"/>
  <c r="F86"/>
  <c r="F59"/>
  <c r="J19"/>
  <c r="J14"/>
  <c r="J83"/>
  <c r="J56"/>
  <c r="E7"/>
  <c r="E77"/>
  <c r="E50"/>
  <c i="1"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<sst xmlns="http://schemas.openxmlformats.org/spreadsheetml/2006/main">
  <si>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</si>
  <si>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</si>
  <si>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</si>
  <si>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</si>
  <si>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</si>
  <si>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{5bee1060-6826-4657-8f7f-2ceb56f26c3e}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</si>
  <si>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</si>
  <si>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</si>
  <si>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</si>
  <si>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</si>
  <si>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</si>
  <si>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</si>
  <si>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</si>
  <si>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</si>
  <si>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</si>
  <si>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</si>
  <si>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</si>
  <si>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staničních kolejí č.14 a 16 v ŽST Třebušice</t>
  </si>
  <si>
    <t>KSO:</t>
  </si>
  <si>
    <t>824 8</t>
  </si>
  <si>
    <t>CC-CZ:</t>
  </si>
  <si>
    <t>21212</t>
  </si>
  <si>
    <t>Místo:</t>
  </si>
  <si>
    <t>žst. Třebušice</t>
  </si>
  <si>
    <t>Datum:</t>
  </si>
  <si>
    <t>20. 3. 2019</t>
  </si>
  <si>
    <t>CZ-CPV:</t>
  </si>
  <si>
    <t>45234116-2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</si>
  <si>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</si>
  <si>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</si>
  <si>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</si>
  <si>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</si>
  <si>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</si>
  <si>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</si>
  <si>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</si>
  <si>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</si>
  <si>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</si>
  <si>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</si>
  <si>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</si>
  <si>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</si>
  <si>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</si>
  <si>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</si>
  <si>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</si>
  <si>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</si>
  <si>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</si>
  <si>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</si>
  <si>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</si>
  <si>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</si>
  <si>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</si>
  <si>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</si>
  <si>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</si>
  <si>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</si>
  <si>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</si>
  <si>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</si>
  <si>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</si>
  <si>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</si>
  <si>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</si>
  <si>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</si>
  <si>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</si>
  <si>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</si>
  <si>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</si>
  <si>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</si>
  <si>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</si>
  <si>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</si>
  <si>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</si>
  <si>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</si>
  <si>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</si>
  <si>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</si>
  <si>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</si>
  <si>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</si>
  <si>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</si>
  <si>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</si>
  <si>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</si>
  <si>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</si>
  <si>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</si>
  <si>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</si>
  <si>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</si>
  <si>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</si>
  <si>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</si>
  <si>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</si>
  <si>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</si>
  <si>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</si>
  <si>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</si>
  <si>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</si>
  <si>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</si>
  <si>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TSO 14. a 16. SK Třebušice</t>
  </si>
  <si>
    <t>STA</t>
  </si>
  <si>
    <t>1</t>
  </si>
  <si>
    <t>{a8c7bcd0-7ce6-4617-8581-12e2fb655063}</t>
  </si>
  <si>
    <t>2</t>
  </si>
  <si>
    <t>/</t>
  </si>
  <si>
    <t>Č11</t>
  </si>
  <si>
    <t>TSO 14. SK</t>
  </si>
  <si>
    <t>Soupis</t>
  </si>
  <si>
    <t>{e12b9908-ef24-4ca9-baf3-7a68d09af412}</t>
  </si>
  <si>
    <t>Č12</t>
  </si>
  <si>
    <t>TSO 16. SK</t>
  </si>
  <si>
    <t>{8baf7179-3ce7-46cf-953c-add604b98da0}</t>
  </si>
  <si>
    <t>Č13</t>
  </si>
  <si>
    <t>Úpravy zab.zař. 14. a 16. SK Třebušice</t>
  </si>
  <si>
    <t>{d5b491e0-8289-486b-a2b3-91ada52ab0e8}</t>
  </si>
  <si>
    <t>O2</t>
  </si>
  <si>
    <t>Vedlejší rozpočtové náklady</t>
  </si>
  <si>
    <t>{4d2ce9db-ab10-4f4a-99d9-80e64da8d09e}</t>
  </si>
  <si>
    <t>Č21</t>
  </si>
  <si>
    <t>VRN</t>
  </si>
  <si>
    <t>{11f5efff-9110-4a0d-a4c9-6571b4c48c0c}</t>
  </si>
  <si>
    <t>Stezky_11</t>
  </si>
  <si>
    <t xml:space="preserve">úprava stezek do hl.10cm  v šíři 2m oboustranně</t>
  </si>
  <si>
    <t>m2</t>
  </si>
  <si>
    <t>3200</t>
  </si>
  <si>
    <t>Čištění_ručně_11</t>
  </si>
  <si>
    <t>Dočištění od námezníku ke KV</t>
  </si>
  <si>
    <t>m3</t>
  </si>
  <si>
    <t>34,97</t>
  </si>
  <si>
    <t>KRYCÍ LIST SOUPISU PRACÍ</t>
  </si>
  <si>
    <t>Kamenivo_4_8_11</t>
  </si>
  <si>
    <t>doplnění stezky drtí fr.4-16mm</t>
  </si>
  <si>
    <t>90</t>
  </si>
  <si>
    <t>Kamenivo_32_63_11</t>
  </si>
  <si>
    <t>doplnění kol.lože</t>
  </si>
  <si>
    <t>560</t>
  </si>
  <si>
    <t>Kolejnice_11</t>
  </si>
  <si>
    <t>jednotlivá výměna kolejnicových vložek tv.S49 po vyřezání a posunech kolejnic</t>
  </si>
  <si>
    <t>m</t>
  </si>
  <si>
    <t>450</t>
  </si>
  <si>
    <t>GPK_11</t>
  </si>
  <si>
    <t>Úprava GPK</t>
  </si>
  <si>
    <t>km</t>
  </si>
  <si>
    <t>0,86</t>
  </si>
  <si>
    <t>Objekt:</t>
  </si>
  <si>
    <t>Výměna_ŽS4_pryž_11</t>
  </si>
  <si>
    <t>výměna svěrkových kompletů ŽS3 za ŽS4 + pryžovka</t>
  </si>
  <si>
    <t>úl.pl</t>
  </si>
  <si>
    <t>1064</t>
  </si>
  <si>
    <t>O1 - TSO 14. a 16. SK Třebušice</t>
  </si>
  <si>
    <t>Výměna_T5_pryž_11</t>
  </si>
  <si>
    <t>výměna vyvrácených svěrkových šroubů T5 + pryž</t>
  </si>
  <si>
    <t>úl.pl.</t>
  </si>
  <si>
    <t>1414</t>
  </si>
  <si>
    <t>Soupis:</t>
  </si>
  <si>
    <t>LIS_49_38_11</t>
  </si>
  <si>
    <t>LIS S49 3,8 m</t>
  </si>
  <si>
    <t>7,6</t>
  </si>
  <si>
    <t>Č11 - TSO 14. SK</t>
  </si>
  <si>
    <t>Pražcec_DB_47_11</t>
  </si>
  <si>
    <t>Pražec dřevěný 4,7 m</t>
  </si>
  <si>
    <t>ks</t>
  </si>
  <si>
    <t>3</t>
  </si>
  <si>
    <t>Pražec_DB_příčný_11</t>
  </si>
  <si>
    <t>Pražec dub příčný</t>
  </si>
  <si>
    <t>Pryžovky_S49_11</t>
  </si>
  <si>
    <t>Pryžovky S49</t>
  </si>
  <si>
    <t>kus</t>
  </si>
  <si>
    <t>2478</t>
  </si>
  <si>
    <t>Vrtule_R1_11</t>
  </si>
  <si>
    <t>Vrtule R1 do dřevěných pražců</t>
  </si>
  <si>
    <t>48</t>
  </si>
  <si>
    <t>Pryž_na_skládku_11</t>
  </si>
  <si>
    <t>Pryžovky a PE na skládku</t>
  </si>
  <si>
    <t>t</t>
  </si>
  <si>
    <t>Zemina_na_skládku_11</t>
  </si>
  <si>
    <t>Odpad zeminy a mouru na skládku</t>
  </si>
  <si>
    <t>1646,946</t>
  </si>
  <si>
    <t>Demontáž_dřevo_11</t>
  </si>
  <si>
    <t>Demontáž dřevěných pražců</t>
  </si>
  <si>
    <t>55</t>
  </si>
  <si>
    <t>Dřevo_na_skládku_11</t>
  </si>
  <si>
    <t>Odvoz dřevěných pražců na skládku odpadu</t>
  </si>
  <si>
    <t>5,5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</si>
  <si>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</si>
  <si>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</si>
  <si>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</si>
  <si>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</si>
  <si>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</si>
  <si>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</si>
  <si>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</si>
  <si>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</si>
  <si>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</si>
  <si>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</si>
  <si>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</si>
  <si>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</si>
  <si>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</si>
  <si>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</si>
  <si>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</si>
  <si>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</si>
  <si>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</si>
  <si>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</si>
  <si>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</si>
  <si>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</si>
  <si>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</si>
  <si>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</si>
  <si>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</si>
  <si>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</si>
  <si>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</si>
  <si>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</si>
  <si>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</si>
  <si>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</si>
  <si>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</si>
  <si>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Sborník UOŽI 01 2019</t>
  </si>
  <si>
    <t>4</t>
  </si>
  <si>
    <t>530156575</t>
  </si>
  <si>
    <t>PSC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</si>
  <si>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</si>
  <si>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VV</t>
  </si>
  <si>
    <t xml:space="preserve">"odtěžení mouru do 10cm nad horní plochou pražců              "875</t>
  </si>
  <si>
    <t>Mour_11</t>
  </si>
  <si>
    <t>Součet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</si>
  <si>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</si>
  <si>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</si>
  <si>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2089514086</t>
  </si>
  <si>
    <t>Poznámka k souboru cen:_x000d_
1. V cenách jsou započteny náklady na odtěžení nánosu stezky a rozprostření výzisku na terén nebo naložení na dopravní prostředek a úprava povrchu stezky.</t>
  </si>
  <si>
    <t xml:space="preserve">"úprava stezek do hl.10cm  v šíři 2m oboustranně                 "800*2*2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</si>
  <si>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</si>
  <si>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</si>
  <si>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419799996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</si>
  <si>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</si>
  <si>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 xml:space="preserve">"zřízení stezky do hl.5cm v šíři 1m oboustranně                                                       "Stezky_11/2</t>
  </si>
  <si>
    <t>Nové_stezky_11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</si>
  <si>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</si>
  <si>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</si>
  <si>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-1395923876</t>
  </si>
  <si>
    <t>Poznámka k souboru cen:_x000d_
1. V cenách jsou započteny náklady na doplnění kameniva stezky ojediněle ručně z vozíku nebo souvisle mechanizací z vozíků nebo železničních vozů._x000d_
2. V cenách nejsou obsaženy náklady na dodávku kameniva.</t>
  </si>
  <si>
    <t xml:space="preserve">"doplnění stezky drtí fr.4-8 mm           "90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</si>
  <si>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</si>
  <si>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</si>
  <si>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1738660053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</si>
  <si>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pražce._x000d_
2. V cenách nejsou obsaženy náklady na podbití pražce, dodávku a doplnění kameniva.</t>
  </si>
  <si>
    <t xml:space="preserve">"ve výběhu za KV č.22 směr 14.SK v dl.22m        =  33MPP    " 34,97</t>
  </si>
  <si>
    <t>6</t>
  </si>
  <si>
    <t>5905085040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</si>
  <si>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</si>
  <si>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-295273315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</si>
  <si>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pražců._x000d_
2. V cenách nejsou obsaženy náklady na snížení KL pod patou kolejnice, následnou úpravu směrového a výškového uspořádání dodávku a doplnění kameniva.</t>
  </si>
  <si>
    <t xml:space="preserve">"mezi námezníky výh.22 a 35                                                    "0,810</t>
  </si>
  <si>
    <t>Čištění_KL_11</t>
  </si>
  <si>
    <t>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</si>
  <si>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</si>
  <si>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</si>
  <si>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-143623706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</si>
  <si>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</si>
  <si>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 xml:space="preserve">"doplnění kol.lože  16vozů      "  16*35</t>
  </si>
  <si>
    <t>8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</si>
  <si>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</si>
  <si>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</si>
  <si>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-742020248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</si>
  <si>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vrtule._x000d_
2. V cenách nejsou obsaženy náklady na dodávku materiálu, dopravu výzisku na skládku a skládkovné.</t>
  </si>
  <si>
    <t>P</t>
  </si>
  <si>
    <t xml:space="preserve">Poznámka k položce:_x000d_
Pražec=kus_x000d_
</t>
  </si>
  <si>
    <t xml:space="preserve">"navazující na sadu dlouhých dřev. pražců za KV 35             "2</t>
  </si>
  <si>
    <t>9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</si>
  <si>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</si>
  <si>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</si>
  <si>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-1909471109</t>
  </si>
  <si>
    <t xml:space="preserve">" vložení dlouhých výh. pražců místo 3 + 3  ks dřev. směr 14 a 16 SK             "Pražcec_DB_47_11</t>
  </si>
  <si>
    <t>10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</si>
  <si>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</si>
  <si>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</si>
  <si>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1664998938</t>
  </si>
  <si>
    <t>Poznámka k položce:_x000d_
Pražec=kus_x000d_
vyjmutí dřevěných vložení bet. pražců</t>
  </si>
  <si>
    <t xml:space="preserve">"výměna dřevěných příčných pražců za KV35 v kol.14, vložení pražců SB8 (SB6) vystrojených podkladnicí S4    "45</t>
  </si>
  <si>
    <t xml:space="preserve">"výměna dřevěných pražců, vložení pražců SB8 (SB6) v oblasti LIS u S14 za současného čištění KL                             "2</t>
  </si>
  <si>
    <t>11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</si>
  <si>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</si>
  <si>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</si>
  <si>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-1856099201</t>
  </si>
  <si>
    <t>Poznámka k souboru cen:_x000d_
1. V cenách jsou započteny náklady na montáž výstroje, potřebnou manipulaci a ošetření součástí mazivem._x000d_
2. V cenách nejsou obsaženy náklady na vrtání dřevěných pražců a dodávku materiálu.</t>
  </si>
  <si>
    <t xml:space="preserve">"vystrojení 3 ks dl. pražců                 "3*4</t>
  </si>
  <si>
    <t>12</t>
  </si>
  <si>
    <t>5906105010</t>
  </si>
  <si>
    <t>Demontáž pražce dřevěný. Poznámka: 1. V cenách jsou započteny náklady na manipulaci, demontáž, odstrojení do součástí a uložení pražců.</t>
  </si>
  <si>
    <t>-1013477952</t>
  </si>
  <si>
    <t>Poznámka k souboru cen:_x000d_
1. V cenách jsou započteny náklady na manipulaci, demontáž, odstrojení do součástí a uložení pražců.</t>
  </si>
  <si>
    <t xml:space="preserve">" demontáž likvidovaných dřevěných pražců                "47+2+2*3</t>
  </si>
  <si>
    <t>13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</si>
  <si>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</si>
  <si>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</si>
  <si>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-1231347854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</si>
  <si>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</si>
  <si>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Poznámka k položce:_x000d_
Metr kolejnice=m</t>
  </si>
  <si>
    <t xml:space="preserve">" výměna LIS u Lc14 tv.S49 2ks dl.3,80m                                                                        "    2*3,8</t>
  </si>
  <si>
    <t>14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</si>
  <si>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</si>
  <si>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</si>
  <si>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-1028713439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</si>
  <si>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</si>
  <si>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 xml:space="preserve">"jednotlivá výměna kolejnicových vložek tv.S49 po vyřezání a posunech kolejnic   "      450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</si>
  <si>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</si>
  <si>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</si>
  <si>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-1236546683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</si>
  <si>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</si>
  <si>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" posun kolejnic po vyřezání svárů a defektoskopických vad "1280</t>
  </si>
  <si>
    <t>16</t>
  </si>
  <si>
    <t>5907050120</t>
  </si>
  <si>
    <t>Dělení kolejnic kyslíkem tv. S49. Poznámka: 1. V cenách jsou započteny náklady na manipulaci podložení, označení a provedení řezu kolejnice.</t>
  </si>
  <si>
    <t>-806810736</t>
  </si>
  <si>
    <t>Poznámka k souboru cen:_x000d_
1. V cenách jsou započteny náklady na manipulaci podložení, označení a provedení řezu kolejnice.</t>
  </si>
  <si>
    <t xml:space="preserve">Poznámka k položce:_x000d_
Řez=kus_x000d_
</t>
  </si>
  <si>
    <t xml:space="preserve">"vyřezání styků,svárů a defektoskopických vad           "148</t>
  </si>
  <si>
    <t>17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</si>
  <si>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</si>
  <si>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</si>
  <si>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</si>
  <si>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-1645711695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</si>
  <si>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</si>
  <si>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Poznámka k položce:_x000d_
Spojka=kus</t>
  </si>
  <si>
    <t xml:space="preserve">"demontáž styků                                                                                                             "    30</t>
  </si>
  <si>
    <t>18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</si>
  <si>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</si>
  <si>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</si>
  <si>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-1511393819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</si>
  <si>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</si>
  <si>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ŽS4 + pryž</t>
  </si>
  <si>
    <t xml:space="preserve">"výměna svěrkových kompletů ŽS3 za ŽS4                                                                "1064</t>
  </si>
  <si>
    <t>T5 + pryž</t>
  </si>
  <si>
    <t xml:space="preserve">"výměna vyvrácených svěrkových šroubů T5                                                            "1414</t>
  </si>
  <si>
    <t>19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</si>
  <si>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</si>
  <si>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</si>
  <si>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-1323505834</t>
  </si>
  <si>
    <t>Poznámka k souboru cen:_x000d_
1. V cenách jsou započteny náklady na dotažení doporučeným utahovacím momentem a ošetření součástí mazivem.</t>
  </si>
  <si>
    <t xml:space="preserve">"roztočení nebo pálení vyvrácených kompletů pro vyzískání svěrek T5,T6                                         "    500</t>
  </si>
  <si>
    <t>20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</si>
  <si>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</si>
  <si>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</si>
  <si>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1785614028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</si>
  <si>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</si>
  <si>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Poznámka k položce:_x000d_
Kilometr koleje=km</t>
  </si>
  <si>
    <t xml:space="preserve">"následné propracování koleje č.14                                                                           "      0,860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</si>
  <si>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</si>
  <si>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</si>
  <si>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-1496419502</t>
  </si>
  <si>
    <t>Poznámka k souboru cen:_x000d_
1. V cenách jsou započteny náklady na stabilizaci v režimu s řízeným (konstantním) poklesem včetně měření a předání tištěných výstupů.</t>
  </si>
  <si>
    <t>Poznámka k položce:_x000d_
S3/1, Kilometr koleje=km_x000d_
etapa TSO</t>
  </si>
  <si>
    <t>22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</si>
  <si>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</si>
  <si>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</si>
  <si>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-1727217577</t>
  </si>
  <si>
    <t>Poznámka k položce:_x000d_
S3/1, Kilometr koleje=km_x000d_
etapa propracování</t>
  </si>
  <si>
    <t>23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</si>
  <si>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</si>
  <si>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</si>
  <si>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</si>
  <si>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1967549188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</si>
  <si>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</si>
  <si>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 xml:space="preserve">"zřízení BK  v oblasti mezi KV35 – návěstidlo S14                                                                    "96</t>
  </si>
  <si>
    <t>"(v oblasti mezi návěstidlem S14 a byla BK zřízena v rámci údržby v loňském roce)"</t>
  </si>
  <si>
    <t>24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</si>
  <si>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</si>
  <si>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</si>
  <si>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408970437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</si>
  <si>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</si>
  <si>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 xml:space="preserve">"dosažení dovolené UT napínáním                                                                              "6</t>
  </si>
  <si>
    <t>25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</si>
  <si>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</si>
  <si>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</si>
  <si>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1774913474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</si>
  <si>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</si>
  <si>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 xml:space="preserve">"úprava UT při zřizování BK v kol.č.14 mezi KV č.35 – návěstidlo S14 a v přilehlém úseku dl.50m až do KV22               "1714</t>
  </si>
  <si>
    <t>26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</si>
  <si>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</si>
  <si>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</si>
  <si>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-1013289923</t>
  </si>
  <si>
    <t>Poznámka k souboru cen:_x000d_
1. V cenách jsou započteny náklady na hloubení a uložení výzisku na terén nebo naložení na dopravní prostředek a uložení na úložišti.</t>
  </si>
  <si>
    <t>Poznámka k položce:_x000d_
sondy</t>
  </si>
  <si>
    <t xml:space="preserve">"sondy pro zjištění uložení kabelových tras                                                                "      1</t>
  </si>
  <si>
    <t>27</t>
  </si>
  <si>
    <t>5999005010</t>
  </si>
  <si>
    <t>Třídění spojovacích a upevňovacích součástí. Poznámka: 1. V cenách jsou započteny náklady na manipulaci, vytřídění a uložení materiálu na úložiště nebo do skladu.</t>
  </si>
  <si>
    <t>-688224061</t>
  </si>
  <si>
    <t>Poznámka k souboru cen:_x000d_
1. V cenách jsou započteny náklady na manipulaci, vytřídění a uložení materiálu na úložiště nebo do skladu.</t>
  </si>
  <si>
    <t>" pro výzisk svěrek T5 a T6 " Výměna_T5_pryž_11*(0,730+0,820)/1000</t>
  </si>
  <si>
    <t>OST</t>
  </si>
  <si>
    <t>Ostatní</t>
  </si>
  <si>
    <t>28</t>
  </si>
  <si>
    <t>M</t>
  </si>
  <si>
    <t>5955101005</t>
  </si>
  <si>
    <t>Železniční svršek-kolejové lože (KL) Kamenivo drcené štěrk frakce 31,5/63 třídy min. BII</t>
  </si>
  <si>
    <t>Sborník UOŽI 01 2017</t>
  </si>
  <si>
    <t>512</t>
  </si>
  <si>
    <t>-764368158</t>
  </si>
  <si>
    <t>Kamenivo_32_63_11*1,5</t>
  </si>
  <si>
    <t>29</t>
  </si>
  <si>
    <t>5955101025</t>
  </si>
  <si>
    <t>Železniční svršek-kolejové lože (KL) Kamenivo drcené drť frakce 4/8</t>
  </si>
  <si>
    <t>-367233197</t>
  </si>
  <si>
    <t>Kamenivo_4_8_11*1,5</t>
  </si>
  <si>
    <t>30</t>
  </si>
  <si>
    <t>5957110030</t>
  </si>
  <si>
    <t>Kolejnice tv. 49 E 1, třídy R260</t>
  </si>
  <si>
    <t>-772711652</t>
  </si>
  <si>
    <t>31</t>
  </si>
  <si>
    <t>5957131020</t>
  </si>
  <si>
    <t>Lepený izolovaný styk tv. S49 délky 3,80 m</t>
  </si>
  <si>
    <t>1092876739</t>
  </si>
  <si>
    <t>LIS_49_38_11/3,8</t>
  </si>
  <si>
    <t>32</t>
  </si>
  <si>
    <t>5956122125</t>
  </si>
  <si>
    <t>Železniční svršek-kolejnicové podpory Pražec dřevěný výhybkový dub skupina 4 4700x260x150</t>
  </si>
  <si>
    <t>2068129661</t>
  </si>
  <si>
    <t>33</t>
  </si>
  <si>
    <t>5956101020</t>
  </si>
  <si>
    <t>Železniční svršek-kolejnicové podpory Pražec dřevěný příčný vystrojený dub 2600x260x160 mm</t>
  </si>
  <si>
    <t>375384022</t>
  </si>
  <si>
    <t>Poznámka k položce:_x000d_
vystrojený podkladnicí s4</t>
  </si>
  <si>
    <t>34</t>
  </si>
  <si>
    <t>5958128010</t>
  </si>
  <si>
    <t>Komplety ŽS 4 (šroub RS 1, matice M 24, podložka Fe6, svěrka ŽS4)</t>
  </si>
  <si>
    <t>-1985898841</t>
  </si>
  <si>
    <t>Výměna_ŽS4_pryž_11*2</t>
  </si>
  <si>
    <t>35</t>
  </si>
  <si>
    <t>5958134040</t>
  </si>
  <si>
    <t>Součásti upevňovací kroužek pružný dvojitý Fe 6</t>
  </si>
  <si>
    <t>-1241959612</t>
  </si>
  <si>
    <t>Výměna_T5_pryž_11*2</t>
  </si>
  <si>
    <t>36</t>
  </si>
  <si>
    <t>5958134041</t>
  </si>
  <si>
    <t>Železniční svršek-upevňovadla Součásti upevňovací šroub svěrkový T5</t>
  </si>
  <si>
    <t>1294323232</t>
  </si>
  <si>
    <t>37</t>
  </si>
  <si>
    <t>5958134075</t>
  </si>
  <si>
    <t>Součásti upevňovací vrtule R1(145)</t>
  </si>
  <si>
    <t>-2063530604</t>
  </si>
  <si>
    <t>Pražcec_DB_47_11*4*4</t>
  </si>
  <si>
    <t>38</t>
  </si>
  <si>
    <t>5958140000</t>
  </si>
  <si>
    <t>Podkladnice žebrová tv. S4</t>
  </si>
  <si>
    <t>-998073038</t>
  </si>
  <si>
    <t>Pražcec_DB_47_11*4</t>
  </si>
  <si>
    <t>39</t>
  </si>
  <si>
    <t>5958134140</t>
  </si>
  <si>
    <t>Součásti upevňovací vložka M</t>
  </si>
  <si>
    <t>1539762764</t>
  </si>
  <si>
    <t>40</t>
  </si>
  <si>
    <t>5958158005</t>
  </si>
  <si>
    <t xml:space="preserve">Podložka pryžová pod patu kolejnice S49  183/126/6</t>
  </si>
  <si>
    <t>-588357394</t>
  </si>
  <si>
    <t>41</t>
  </si>
  <si>
    <t>5958158070</t>
  </si>
  <si>
    <t>Podložka polyetylenová pod podkladnici 380/160/2 (S4, R4)</t>
  </si>
  <si>
    <t>1248360155</t>
  </si>
  <si>
    <t>Pražec_DB_příčný_11*2</t>
  </si>
  <si>
    <t>42</t>
  </si>
  <si>
    <t>5958134115</t>
  </si>
  <si>
    <t>Součásti upevňovací matice M24</t>
  </si>
  <si>
    <t>-30562023</t>
  </si>
  <si>
    <t>43</t>
  </si>
  <si>
    <t>7497351560</t>
  </si>
  <si>
    <t>Montáž přímého ukolejnění na elektrizovaných tratích nebo v kolejových obvodech</t>
  </si>
  <si>
    <t>822397263</t>
  </si>
  <si>
    <t>44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</si>
  <si>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</si>
  <si>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</si>
  <si>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2090770936</t>
  </si>
  <si>
    <t>45</t>
  </si>
  <si>
    <t>7594107360</t>
  </si>
  <si>
    <t>Demontáž lanového propojení stykového č.v. 70 301</t>
  </si>
  <si>
    <t>548844170</t>
  </si>
  <si>
    <t xml:space="preserve">"demontáž kolíkových propojek na rušených stykách                                                   "    30</t>
  </si>
  <si>
    <t>46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</si>
  <si>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</si>
  <si>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</si>
  <si>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261170571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</si>
  <si>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</si>
  <si>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</si>
  <si>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</si>
  <si>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</si>
  <si>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-36691690</t>
  </si>
  <si>
    <t xml:space="preserve">Poznámka k položce:_x000d_
naložení bet. pražců TO Most </t>
  </si>
  <si>
    <t xml:space="preserve">"přeprava bet. pražců zadavatele z TO Most                     " 47*0,294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</si>
  <si>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</si>
  <si>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</si>
  <si>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-1155834312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</si>
  <si>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</si>
  <si>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"Odvoz pryžovek a PE na skládku      "1</t>
  </si>
  <si>
    <t>49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</si>
  <si>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</si>
  <si>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</si>
  <si>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589922593</t>
  </si>
  <si>
    <t xml:space="preserve">"odvoz výzisku z čištění KL a stezek na skládku odpadů            "</t>
  </si>
  <si>
    <t>Čištění_ručně_11*1,8</t>
  </si>
  <si>
    <t>Kamenivo_32_63_11*1,8</t>
  </si>
  <si>
    <t>Stezky_11*0,1*1,8</t>
  </si>
  <si>
    <t>50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</si>
  <si>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</si>
  <si>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</si>
  <si>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-1679118397</t>
  </si>
  <si>
    <t xml:space="preserve">" odvoz dřev. pražců na skládku odpadů" </t>
  </si>
  <si>
    <t>Demontáž_dřevo_11*0,100</t>
  </si>
  <si>
    <t>51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</si>
  <si>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</si>
  <si>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</si>
  <si>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-921161193</t>
  </si>
  <si>
    <t>52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</si>
  <si>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</si>
  <si>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</si>
  <si>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1540423340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</si>
  <si>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</si>
  <si>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53</t>
  </si>
  <si>
    <t>9909000300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</si>
  <si>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</si>
  <si>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1061856683</t>
  </si>
  <si>
    <t>54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</si>
  <si>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</si>
  <si>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</si>
  <si>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860768924</t>
  </si>
  <si>
    <t xml:space="preserve">"odvoz pryž. a PE poldložek na skládku odpadů          "Pryžovky_S49_11*0,000182+ (47+6+2)*2*0,000090</t>
  </si>
  <si>
    <t>Stezky_12</t>
  </si>
  <si>
    <t>3472</t>
  </si>
  <si>
    <t>Čištění_ručně_12</t>
  </si>
  <si>
    <t>Kamenivo_4_8_12</t>
  </si>
  <si>
    <t>Kamenivo_32_63_12</t>
  </si>
  <si>
    <t>630</t>
  </si>
  <si>
    <t>Kolejnice_12</t>
  </si>
  <si>
    <t>550</t>
  </si>
  <si>
    <t>GPK_12</t>
  </si>
  <si>
    <t>0,903</t>
  </si>
  <si>
    <t>Výměna_ŽS4_pryž_12</t>
  </si>
  <si>
    <t>Výměna_T5_pryž_12</t>
  </si>
  <si>
    <t>1578</t>
  </si>
  <si>
    <t>LIS_49_38_12</t>
  </si>
  <si>
    <t>Č12 - TSO 16. SK</t>
  </si>
  <si>
    <t>Pražec_DB_příčný_12</t>
  </si>
  <si>
    <t>Pryžovky_S49_12</t>
  </si>
  <si>
    <t>2642</t>
  </si>
  <si>
    <t>Zemina_na_skládku_12</t>
  </si>
  <si>
    <t>1821,906</t>
  </si>
  <si>
    <t>Dřevo_na_skládku_12</t>
  </si>
  <si>
    <t>4,9</t>
  </si>
  <si>
    <t xml:space="preserve">"odtěžení mouru do 10cm nad horní plochou pražců                                                  "   800</t>
  </si>
  <si>
    <t>Mour_12</t>
  </si>
  <si>
    <t xml:space="preserve">"Oprava stezek do hl.10cm  v šíři 2m oboustranně                                                   "    868*2*2</t>
  </si>
  <si>
    <t xml:space="preserve">"zřízení stezky do hl.5cm v šíři 1m oboustranně                                                      "Stezky_12/2</t>
  </si>
  <si>
    <t>Nové_stezky_12</t>
  </si>
  <si>
    <t xml:space="preserve">"mezi námezníky výh.19 a 35                                "    0,859</t>
  </si>
  <si>
    <t>Čištění_KL_12</t>
  </si>
  <si>
    <t xml:space="preserve">"doplnění kol.lože      18vozů                                             "     18*35</t>
  </si>
  <si>
    <t xml:space="preserve">"výměna dřevěných příčných pražců směr kol.16 navazující na sadu dlouhých pražců  za KV č.35"     2</t>
  </si>
  <si>
    <t xml:space="preserve">"výměna dřevěných příčných pražců za KV35 v kol.16, vložení pražců SB8 (SB6) vystrojených podkladnicí S4        "45</t>
  </si>
  <si>
    <t xml:space="preserve">"výměna dřevěných pražců, vložení pražců SB8 (SB6) v oblasti LIS u S16 za současného čištění KL                              " 2</t>
  </si>
  <si>
    <t>-1963777703</t>
  </si>
  <si>
    <t xml:space="preserve">"jednotlivá výměna kolejnicových vložek tv.S49 po vyřezání a posunech kolejnic   "      550</t>
  </si>
  <si>
    <t xml:space="preserve">"posun kolejnic po vyřezání svárů a defektoskopických vad                                      "    1614</t>
  </si>
  <si>
    <t xml:space="preserve">"demontáž styků                                                                                                             "    28</t>
  </si>
  <si>
    <t xml:space="preserve">"výměna vyvrácených svěrkových šroubů T5                                                            "1578</t>
  </si>
  <si>
    <t xml:space="preserve">" následné propracování koleje č.16                                                                           "      0,903</t>
  </si>
  <si>
    <t xml:space="preserve">" zřízení BK  v oblasti mezi KV35 – návěstidlo S16 "                                                               94</t>
  </si>
  <si>
    <t xml:space="preserve">"(v oblasti mezi návěstidlem S16 a KV č.19 byla BK zřízena v rámci údržby v loňském roce)                "</t>
  </si>
  <si>
    <t xml:space="preserve">"úprava UT při zřizování BK v kol.č.16 mezi KV č.35 – návěstidlo S16 a v přilehlém úseku dl.50m směr KVč.19      "859*2</t>
  </si>
  <si>
    <t>" pro výzisk svěrek T5 a T6 " Výměna_T5_pryž_12*(0,730+0,820)/1000</t>
  </si>
  <si>
    <t>Kamenivo_32_63_12*1,5</t>
  </si>
  <si>
    <t>Kamenivo_4_8_12*1,5</t>
  </si>
  <si>
    <t>LIS_49_38_12/3,8</t>
  </si>
  <si>
    <t>Výměna_ŽS4_pryž_12*2</t>
  </si>
  <si>
    <t>Výměna_T5_pryž_12*2</t>
  </si>
  <si>
    <t xml:space="preserve">"demontáž kolíkových propojek na rušených stykách                                                   "    28</t>
  </si>
  <si>
    <t>Čištění_ručně_12*1,8</t>
  </si>
  <si>
    <t>Kamenivo_32_63_12*1,8</t>
  </si>
  <si>
    <t>Stezky_12*0,1*1,8</t>
  </si>
  <si>
    <t>49*0,100</t>
  </si>
  <si>
    <t xml:space="preserve">"odvoz pryž. a PE poldložek na skládku odpadů          "Pryžovky_S49_12*0,000182+ (47+6+2)*2*0,000090</t>
  </si>
  <si>
    <t>Č13 - Úpravy zab.zař. 14. a 16. SK Třebušice</t>
  </si>
  <si>
    <t>5907055020</t>
  </si>
  <si>
    <t>Vrtání kolejnic otvor o průměru přes 10 do 23 mm. Poznámka: 1. V cenách jsou započteny náklady na manipulaci podložení, označení a provedení vrtu ve stojině kolejnice.</t>
  </si>
  <si>
    <t>-326991150</t>
  </si>
  <si>
    <t>Poznámka k souboru cen:_x000d_
1. V cenách jsou započteny náklady na manipulaci podložení, označení a provedení vrtu ve stojině kolejnice.</t>
  </si>
  <si>
    <t>Poznámka k položce:_x000d_
Vrt=kus průměr díry 15 mm</t>
  </si>
  <si>
    <t>7592005072</t>
  </si>
  <si>
    <t>Montáž počítacího bodu počítače náprav SEL - uložení a připevnění na určené místo, seřízení polohy, přezkoušení</t>
  </si>
  <si>
    <t>782693604</t>
  </si>
  <si>
    <t>7592007072</t>
  </si>
  <si>
    <t>Demontáž počítacího bodu počítače náprav SEL</t>
  </si>
  <si>
    <t>1978063507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</si>
  <si>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</si>
  <si>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</si>
  <si>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50647298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</si>
  <si>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</si>
  <si>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</si>
  <si>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1593540902</t>
  </si>
  <si>
    <t>7594107070</t>
  </si>
  <si>
    <t>Demontáž lanového propojení tlumivek z betonových pražců</t>
  </si>
  <si>
    <t>-2044922753</t>
  </si>
  <si>
    <t>O2 - Vedlejší rozpočtové náklady</t>
  </si>
  <si>
    <t>Č21 - VRN</t>
  </si>
  <si>
    <t>011101001</t>
  </si>
  <si>
    <t>Finanční náklady pojistné</t>
  </si>
  <si>
    <t>%</t>
  </si>
  <si>
    <t>1298618564</t>
  </si>
  <si>
    <t>021201001</t>
  </si>
  <si>
    <t>Průzkumné práce pro opravy Průzkum výskytu škodlivin kontaminace kameniva ropnými látkami</t>
  </si>
  <si>
    <t>-170137607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</si>
  <si>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</si>
  <si>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</si>
  <si>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2095800882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</si>
  <si>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</si>
  <si>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</si>
  <si>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</si>
  <si>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504884790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</si>
  <si>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</si>
  <si>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</si>
  <si>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-2039893651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</si>
  <si>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</si>
  <si>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</si>
  <si>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</si>
  <si>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108737491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</si>
  <si>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</si>
  <si>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 xml:space="preserve">"14.kolej   "0,860</t>
  </si>
  <si>
    <t xml:space="preserve">"16.kolej   "0,908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</si>
  <si>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</si>
  <si>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</si>
  <si>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-1258621647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</si>
  <si>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</si>
  <si>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</si>
  <si>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1889544005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</si>
  <si>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</si>
  <si>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"14.kolej   "860*2</t>
  </si>
  <si>
    <t xml:space="preserve">"16.kolej   "908*2</t>
  </si>
  <si>
    <t>" měrná jednotka = m kolejnice 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</si>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</sst>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42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43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39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7" t="s">
        <v>45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1" customFormat="1" ht="25.92" customHeight="1">
      <c r="B26" s="39"/>
      <c r="C26" s="40"/>
      <c r="D26" s="41" t="s">
        <v>46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4"/>
      <c r="BE28" s="31"/>
    </row>
    <row r="29" hidden="1" s="2" customFormat="1" ht="14.4" customHeight="1">
      <c r="B29" s="46"/>
      <c r="C29" s="47"/>
      <c r="D29" s="32" t="s">
        <v>50</v>
      </c>
      <c r="E29" s="47"/>
      <c r="F29" s="32" t="s">
        <v>51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31"/>
    </row>
    <row r="30" hidden="1" s="2" customFormat="1" ht="14.4" customHeight="1">
      <c r="B30" s="46"/>
      <c r="C30" s="47"/>
      <c r="D30" s="47"/>
      <c r="E30" s="47"/>
      <c r="F30" s="32" t="s">
        <v>52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31"/>
    </row>
    <row r="31" s="2" customFormat="1" ht="14.4" customHeight="1">
      <c r="B31" s="46"/>
      <c r="C31" s="47"/>
      <c r="D31" s="32" t="s">
        <v>50</v>
      </c>
      <c r="E31" s="47"/>
      <c r="F31" s="32" t="s">
        <v>53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31"/>
    </row>
    <row r="32" s="2" customFormat="1" ht="14.4" customHeight="1">
      <c r="B32" s="46"/>
      <c r="C32" s="47"/>
      <c r="D32" s="47"/>
      <c r="E32" s="47"/>
      <c r="F32" s="32" t="s">
        <v>54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31"/>
    </row>
    <row r="33" hidden="1" s="2" customFormat="1" ht="14.4" customHeight="1">
      <c r="B33" s="46"/>
      <c r="C33" s="47"/>
      <c r="D33" s="47"/>
      <c r="E33" s="47"/>
      <c r="F33" s="32" t="s">
        <v>55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1"/>
      <c r="D35" s="52" t="s">
        <v>56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57</v>
      </c>
      <c r="U35" s="53"/>
      <c r="V35" s="53"/>
      <c r="W35" s="53"/>
      <c r="X35" s="55" t="s">
        <v>58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4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4"/>
    </row>
    <row r="42" s="1" customFormat="1" ht="24.96" customHeight="1">
      <c r="B42" s="39"/>
      <c r="C42" s="23" t="s">
        <v>59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1" customFormat="1" ht="12" customHeight="1">
      <c r="B44" s="39"/>
      <c r="C44" s="32" t="s">
        <v>13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65019060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4"/>
    </row>
    <row r="45" s="3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staničních kolejí č.14 a 16 v ŽST Třebušice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7" t="str">
        <f>IF(K8="","",K8)</f>
        <v>žst. Třebušice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68" t="str">
        <f>IF(AN8= "","",AN8)</f>
        <v>20. 3. 2019</v>
      </c>
      <c r="AN47" s="68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3.65" customHeight="1"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40" t="str">
        <f>IF(E11= "","",E11)</f>
        <v>SŽDC s.o., OŘ UNL, ST Most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38</v>
      </c>
      <c r="AJ49" s="40"/>
      <c r="AK49" s="40"/>
      <c r="AL49" s="40"/>
      <c r="AM49" s="69" t="str">
        <f>IF(E17="","",E17)</f>
        <v xml:space="preserve"> </v>
      </c>
      <c r="AN49" s="40"/>
      <c r="AO49" s="40"/>
      <c r="AP49" s="40"/>
      <c r="AQ49" s="40"/>
      <c r="AR49" s="44"/>
      <c r="AS49" s="70" t="s">
        <v>60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13.65" customHeight="1">
      <c r="B50" s="39"/>
      <c r="C50" s="32" t="s">
        <v>36</v>
      </c>
      <c r="D50" s="40"/>
      <c r="E50" s="40"/>
      <c r="F50" s="40"/>
      <c r="G50" s="40"/>
      <c r="H50" s="40"/>
      <c r="I50" s="40"/>
      <c r="J50" s="40"/>
      <c r="K50" s="40"/>
      <c r="L50" s="40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42</v>
      </c>
      <c r="AJ50" s="40"/>
      <c r="AK50" s="40"/>
      <c r="AL50" s="40"/>
      <c r="AM50" s="69" t="str">
        <f>IF(E20="","",E20)</f>
        <v>Ing. Střítezský Petr</v>
      </c>
      <c r="AN50" s="40"/>
      <c r="AO50" s="40"/>
      <c r="AP50" s="40"/>
      <c r="AQ50" s="40"/>
      <c r="AR50" s="44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9"/>
      <c r="C52" s="82" t="s">
        <v>61</v>
      </c>
      <c r="D52" s="83"/>
      <c r="E52" s="83"/>
      <c r="F52" s="83"/>
      <c r="G52" s="83"/>
      <c r="H52" s="84"/>
      <c r="I52" s="85" t="s">
        <v>62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63</v>
      </c>
      <c r="AH52" s="83"/>
      <c r="AI52" s="83"/>
      <c r="AJ52" s="83"/>
      <c r="AK52" s="83"/>
      <c r="AL52" s="83"/>
      <c r="AM52" s="83"/>
      <c r="AN52" s="85" t="s">
        <v>64</v>
      </c>
      <c r="AO52" s="83"/>
      <c r="AP52" s="83"/>
      <c r="AQ52" s="87" t="s">
        <v>65</v>
      </c>
      <c r="AR52" s="44"/>
      <c r="AS52" s="88" t="s">
        <v>66</v>
      </c>
      <c r="AT52" s="89" t="s">
        <v>67</v>
      </c>
      <c r="AU52" s="89" t="s">
        <v>68</v>
      </c>
      <c r="AV52" s="89" t="s">
        <v>69</v>
      </c>
      <c r="AW52" s="89" t="s">
        <v>70</v>
      </c>
      <c r="AX52" s="89" t="s">
        <v>71</v>
      </c>
      <c r="AY52" s="89" t="s">
        <v>72</v>
      </c>
      <c r="AZ52" s="89" t="s">
        <v>73</v>
      </c>
      <c r="BA52" s="89" t="s">
        <v>74</v>
      </c>
      <c r="BB52" s="89" t="s">
        <v>75</v>
      </c>
      <c r="BC52" s="89" t="s">
        <v>76</v>
      </c>
      <c r="BD52" s="90" t="s">
        <v>77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78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ROUND(AG55+AG59,2)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39</v>
      </c>
      <c r="AR54" s="100"/>
      <c r="AS54" s="101">
        <f>ROUND(AS55+AS59,2)</f>
        <v>0</v>
      </c>
      <c r="AT54" s="102">
        <f>ROUND(SUM(AV54:AW54),2)</f>
        <v>0</v>
      </c>
      <c r="AU54" s="103">
        <f>ROUND(AU55+AU59,5)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ROUND(AZ55+AZ59,2)</f>
        <v>0</v>
      </c>
      <c r="BA54" s="102">
        <f>ROUND(BA55+BA59,2)</f>
        <v>0</v>
      </c>
      <c r="BB54" s="102">
        <f>ROUND(BB55+BB59,2)</f>
        <v>0</v>
      </c>
      <c r="BC54" s="102">
        <f>ROUND(BC55+BC59,2)</f>
        <v>0</v>
      </c>
      <c r="BD54" s="104">
        <f>ROUND(BD55+BD59,2)</f>
        <v>0</v>
      </c>
      <c r="BS54" s="105" t="s">
        <v>79</v>
      </c>
      <c r="BT54" s="105" t="s">
        <v>80</v>
      </c>
      <c r="BU54" s="106" t="s">
        <v>81</v>
      </c>
      <c r="BV54" s="105" t="s">
        <v>82</v>
      </c>
      <c r="BW54" s="105" t="s">
        <v>5</v>
      </c>
      <c r="BX54" s="105" t="s">
        <v>83</v>
      </c>
      <c r="CL54" s="105" t="s">
        <v>19</v>
      </c>
    </row>
    <row r="55" s="5" customFormat="1" ht="16.5" customHeight="1">
      <c r="B55" s="107"/>
      <c r="C55" s="108"/>
      <c r="D55" s="109" t="s">
        <v>84</v>
      </c>
      <c r="E55" s="109"/>
      <c r="F55" s="109"/>
      <c r="G55" s="109"/>
      <c r="H55" s="109"/>
      <c r="I55" s="110"/>
      <c r="J55" s="109" t="s">
        <v>85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86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S55" s="119" t="s">
        <v>79</v>
      </c>
      <c r="BT55" s="119" t="s">
        <v>87</v>
      </c>
      <c r="BU55" s="119" t="s">
        <v>81</v>
      </c>
      <c r="BV55" s="119" t="s">
        <v>82</v>
      </c>
      <c r="BW55" s="119" t="s">
        <v>88</v>
      </c>
      <c r="BX55" s="119" t="s">
        <v>5</v>
      </c>
      <c r="CL55" s="119" t="s">
        <v>39</v>
      </c>
      <c r="CM55" s="119" t="s">
        <v>89</v>
      </c>
    </row>
    <row r="56" s="6" customFormat="1" ht="16.5" customHeight="1">
      <c r="A56" s="120" t="s">
        <v>90</v>
      </c>
      <c r="B56" s="121"/>
      <c r="C56" s="122"/>
      <c r="D56" s="122"/>
      <c r="E56" s="123" t="s">
        <v>91</v>
      </c>
      <c r="F56" s="123"/>
      <c r="G56" s="123"/>
      <c r="H56" s="123"/>
      <c r="I56" s="123"/>
      <c r="J56" s="122"/>
      <c r="K56" s="123" t="s">
        <v>92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'Č11 - TSO 14. SK'!J32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93</v>
      </c>
      <c r="AR56" s="126"/>
      <c r="AS56" s="127">
        <v>0</v>
      </c>
      <c r="AT56" s="128">
        <f>ROUND(SUM(AV56:AW56),2)</f>
        <v>0</v>
      </c>
      <c r="AU56" s="129">
        <f>'Č11 - TSO 14. SK'!P89</f>
        <v>0</v>
      </c>
      <c r="AV56" s="128">
        <f>'Č11 - TSO 14. SK'!J35</f>
        <v>0</v>
      </c>
      <c r="AW56" s="128">
        <f>'Č11 - TSO 14. SK'!J36</f>
        <v>0</v>
      </c>
      <c r="AX56" s="128">
        <f>'Č11 - TSO 14. SK'!J37</f>
        <v>0</v>
      </c>
      <c r="AY56" s="128">
        <f>'Č11 - TSO 14. SK'!J38</f>
        <v>0</v>
      </c>
      <c r="AZ56" s="128">
        <f>'Č11 - TSO 14. SK'!F35</f>
        <v>0</v>
      </c>
      <c r="BA56" s="128">
        <f>'Č11 - TSO 14. SK'!F36</f>
        <v>0</v>
      </c>
      <c r="BB56" s="128">
        <f>'Č11 - TSO 14. SK'!F37</f>
        <v>0</v>
      </c>
      <c r="BC56" s="128">
        <f>'Č11 - TSO 14. SK'!F38</f>
        <v>0</v>
      </c>
      <c r="BD56" s="130">
        <f>'Č11 - TSO 14. SK'!F39</f>
        <v>0</v>
      </c>
      <c r="BT56" s="131" t="s">
        <v>89</v>
      </c>
      <c r="BV56" s="131" t="s">
        <v>82</v>
      </c>
      <c r="BW56" s="131" t="s">
        <v>94</v>
      </c>
      <c r="BX56" s="131" t="s">
        <v>88</v>
      </c>
      <c r="CL56" s="131" t="s">
        <v>39</v>
      </c>
    </row>
    <row r="57" s="6" customFormat="1" ht="16.5" customHeight="1">
      <c r="A57" s="120" t="s">
        <v>90</v>
      </c>
      <c r="B57" s="121"/>
      <c r="C57" s="122"/>
      <c r="D57" s="122"/>
      <c r="E57" s="123" t="s">
        <v>95</v>
      </c>
      <c r="F57" s="123"/>
      <c r="G57" s="123"/>
      <c r="H57" s="123"/>
      <c r="I57" s="123"/>
      <c r="J57" s="122"/>
      <c r="K57" s="123" t="s">
        <v>96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'Č12 - TSO 16. SK'!J32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93</v>
      </c>
      <c r="AR57" s="126"/>
      <c r="AS57" s="127">
        <v>0</v>
      </c>
      <c r="AT57" s="128">
        <f>ROUND(SUM(AV57:AW57),2)</f>
        <v>0</v>
      </c>
      <c r="AU57" s="129">
        <f>'Č12 - TSO 16. SK'!P89</f>
        <v>0</v>
      </c>
      <c r="AV57" s="128">
        <f>'Č12 - TSO 16. SK'!J35</f>
        <v>0</v>
      </c>
      <c r="AW57" s="128">
        <f>'Č12 - TSO 16. SK'!J36</f>
        <v>0</v>
      </c>
      <c r="AX57" s="128">
        <f>'Č12 - TSO 16. SK'!J37</f>
        <v>0</v>
      </c>
      <c r="AY57" s="128">
        <f>'Č12 - TSO 16. SK'!J38</f>
        <v>0</v>
      </c>
      <c r="AZ57" s="128">
        <f>'Č12 - TSO 16. SK'!F35</f>
        <v>0</v>
      </c>
      <c r="BA57" s="128">
        <f>'Č12 - TSO 16. SK'!F36</f>
        <v>0</v>
      </c>
      <c r="BB57" s="128">
        <f>'Č12 - TSO 16. SK'!F37</f>
        <v>0</v>
      </c>
      <c r="BC57" s="128">
        <f>'Č12 - TSO 16. SK'!F38</f>
        <v>0</v>
      </c>
      <c r="BD57" s="130">
        <f>'Č12 - TSO 16. SK'!F39</f>
        <v>0</v>
      </c>
      <c r="BT57" s="131" t="s">
        <v>89</v>
      </c>
      <c r="BV57" s="131" t="s">
        <v>82</v>
      </c>
      <c r="BW57" s="131" t="s">
        <v>97</v>
      </c>
      <c r="BX57" s="131" t="s">
        <v>88</v>
      </c>
      <c r="CL57" s="131" t="s">
        <v>39</v>
      </c>
    </row>
    <row r="58" s="6" customFormat="1" ht="16.5" customHeight="1">
      <c r="A58" s="120" t="s">
        <v>90</v>
      </c>
      <c r="B58" s="121"/>
      <c r="C58" s="122"/>
      <c r="D58" s="122"/>
      <c r="E58" s="123" t="s">
        <v>98</v>
      </c>
      <c r="F58" s="123"/>
      <c r="G58" s="123"/>
      <c r="H58" s="123"/>
      <c r="I58" s="123"/>
      <c r="J58" s="122"/>
      <c r="K58" s="123" t="s">
        <v>99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'Č13 - Úpravy zab.zař. 14....'!J32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93</v>
      </c>
      <c r="AR58" s="126"/>
      <c r="AS58" s="127">
        <v>0</v>
      </c>
      <c r="AT58" s="128">
        <f>ROUND(SUM(AV58:AW58),2)</f>
        <v>0</v>
      </c>
      <c r="AU58" s="129">
        <f>'Č13 - Úpravy zab.zař. 14....'!P88</f>
        <v>0</v>
      </c>
      <c r="AV58" s="128">
        <f>'Č13 - Úpravy zab.zař. 14....'!J35</f>
        <v>0</v>
      </c>
      <c r="AW58" s="128">
        <f>'Č13 - Úpravy zab.zař. 14....'!J36</f>
        <v>0</v>
      </c>
      <c r="AX58" s="128">
        <f>'Č13 - Úpravy zab.zař. 14....'!J37</f>
        <v>0</v>
      </c>
      <c r="AY58" s="128">
        <f>'Č13 - Úpravy zab.zař. 14....'!J38</f>
        <v>0</v>
      </c>
      <c r="AZ58" s="128">
        <f>'Č13 - Úpravy zab.zař. 14....'!F35</f>
        <v>0</v>
      </c>
      <c r="BA58" s="128">
        <f>'Č13 - Úpravy zab.zař. 14....'!F36</f>
        <v>0</v>
      </c>
      <c r="BB58" s="128">
        <f>'Č13 - Úpravy zab.zař. 14....'!F37</f>
        <v>0</v>
      </c>
      <c r="BC58" s="128">
        <f>'Č13 - Úpravy zab.zař. 14....'!F38</f>
        <v>0</v>
      </c>
      <c r="BD58" s="130">
        <f>'Č13 - Úpravy zab.zař. 14....'!F39</f>
        <v>0</v>
      </c>
      <c r="BT58" s="131" t="s">
        <v>89</v>
      </c>
      <c r="BV58" s="131" t="s">
        <v>82</v>
      </c>
      <c r="BW58" s="131" t="s">
        <v>100</v>
      </c>
      <c r="BX58" s="131" t="s">
        <v>88</v>
      </c>
      <c r="CL58" s="131" t="s">
        <v>39</v>
      </c>
    </row>
    <row r="59" s="5" customFormat="1" ht="16.5" customHeight="1">
      <c r="B59" s="107"/>
      <c r="C59" s="108"/>
      <c r="D59" s="109" t="s">
        <v>101</v>
      </c>
      <c r="E59" s="109"/>
      <c r="F59" s="109"/>
      <c r="G59" s="109"/>
      <c r="H59" s="109"/>
      <c r="I59" s="110"/>
      <c r="J59" s="109" t="s">
        <v>102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ROUND(AG60,2)</f>
        <v>0</v>
      </c>
      <c r="AH59" s="110"/>
      <c r="AI59" s="110"/>
      <c r="AJ59" s="110"/>
      <c r="AK59" s="110"/>
      <c r="AL59" s="110"/>
      <c r="AM59" s="110"/>
      <c r="AN59" s="112">
        <f>SUM(AG59,AT59)</f>
        <v>0</v>
      </c>
      <c r="AO59" s="110"/>
      <c r="AP59" s="110"/>
      <c r="AQ59" s="113" t="s">
        <v>86</v>
      </c>
      <c r="AR59" s="114"/>
      <c r="AS59" s="115">
        <f>ROUND(AS60,2)</f>
        <v>0</v>
      </c>
      <c r="AT59" s="116">
        <f>ROUND(SUM(AV59:AW59),2)</f>
        <v>0</v>
      </c>
      <c r="AU59" s="117">
        <f>ROUND(AU60,5)</f>
        <v>0</v>
      </c>
      <c r="AV59" s="116">
        <f>ROUND(AZ59*L29,2)</f>
        <v>0</v>
      </c>
      <c r="AW59" s="116">
        <f>ROUND(BA59*L30,2)</f>
        <v>0</v>
      </c>
      <c r="AX59" s="116">
        <f>ROUND(BB59*L29,2)</f>
        <v>0</v>
      </c>
      <c r="AY59" s="116">
        <f>ROUND(BC59*L30,2)</f>
        <v>0</v>
      </c>
      <c r="AZ59" s="116">
        <f>ROUND(AZ60,2)</f>
        <v>0</v>
      </c>
      <c r="BA59" s="116">
        <f>ROUND(BA60,2)</f>
        <v>0</v>
      </c>
      <c r="BB59" s="116">
        <f>ROUND(BB60,2)</f>
        <v>0</v>
      </c>
      <c r="BC59" s="116">
        <f>ROUND(BC60,2)</f>
        <v>0</v>
      </c>
      <c r="BD59" s="118">
        <f>ROUND(BD60,2)</f>
        <v>0</v>
      </c>
      <c r="BS59" s="119" t="s">
        <v>79</v>
      </c>
      <c r="BT59" s="119" t="s">
        <v>87</v>
      </c>
      <c r="BU59" s="119" t="s">
        <v>81</v>
      </c>
      <c r="BV59" s="119" t="s">
        <v>82</v>
      </c>
      <c r="BW59" s="119" t="s">
        <v>103</v>
      </c>
      <c r="BX59" s="119" t="s">
        <v>5</v>
      </c>
      <c r="CL59" s="119" t="s">
        <v>39</v>
      </c>
      <c r="CM59" s="119" t="s">
        <v>89</v>
      </c>
    </row>
    <row r="60" s="6" customFormat="1" ht="16.5" customHeight="1">
      <c r="A60" s="120" t="s">
        <v>90</v>
      </c>
      <c r="B60" s="121"/>
      <c r="C60" s="122"/>
      <c r="D60" s="122"/>
      <c r="E60" s="123" t="s">
        <v>104</v>
      </c>
      <c r="F60" s="123"/>
      <c r="G60" s="123"/>
      <c r="H60" s="123"/>
      <c r="I60" s="123"/>
      <c r="J60" s="122"/>
      <c r="K60" s="123" t="s">
        <v>105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'Č21 - VRN'!J32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93</v>
      </c>
      <c r="AR60" s="126"/>
      <c r="AS60" s="132">
        <v>0</v>
      </c>
      <c r="AT60" s="133">
        <f>ROUND(SUM(AV60:AW60),2)</f>
        <v>0</v>
      </c>
      <c r="AU60" s="134">
        <f>'Č21 - VRN'!P86</f>
        <v>0</v>
      </c>
      <c r="AV60" s="133">
        <f>'Č21 - VRN'!J35</f>
        <v>0</v>
      </c>
      <c r="AW60" s="133">
        <f>'Č21 - VRN'!J36</f>
        <v>0</v>
      </c>
      <c r="AX60" s="133">
        <f>'Č21 - VRN'!J37</f>
        <v>0</v>
      </c>
      <c r="AY60" s="133">
        <f>'Č21 - VRN'!J38</f>
        <v>0</v>
      </c>
      <c r="AZ60" s="133">
        <f>'Č21 - VRN'!F35</f>
        <v>0</v>
      </c>
      <c r="BA60" s="133">
        <f>'Č21 - VRN'!F36</f>
        <v>0</v>
      </c>
      <c r="BB60" s="133">
        <f>'Č21 - VRN'!F37</f>
        <v>0</v>
      </c>
      <c r="BC60" s="133">
        <f>'Č21 - VRN'!F38</f>
        <v>0</v>
      </c>
      <c r="BD60" s="135">
        <f>'Č21 - VRN'!F39</f>
        <v>0</v>
      </c>
      <c r="BT60" s="131" t="s">
        <v>89</v>
      </c>
      <c r="BV60" s="131" t="s">
        <v>82</v>
      </c>
      <c r="BW60" s="131" t="s">
        <v>106</v>
      </c>
      <c r="BX60" s="131" t="s">
        <v>103</v>
      </c>
      <c r="CL60" s="131" t="s">
        <v>39</v>
      </c>
    </row>
    <row r="61" s="1" customFormat="1" ht="30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</row>
    <row r="62" s="1" customFormat="1" ht="6.96" customHeight="1"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4"/>
    </row>
  </sheetData>
  <sheetProtection sheet="1" formatColumns="0" formatRows="0" objects="1" scenarios="1" spinCount="100000" saltValue="/Nz1TtD6BgQ9wLAKxipQx+aD1+rPGwV5XM1+4zbObk3oQCnVjd6Dd3tJTGgTcm2ZU/gbJ92sJ40DNfLh3lT8Fw==" hashValue="caJNsWSUO8XZl37Fo0DB3EBAMm0ChAL2Fila6xCEB+/kwazuWZu7QxKbbZ+I1ykHoB6yJjCeZsFVCH9Q1pMVL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D59:H59"/>
    <mergeCell ref="J59:AF59"/>
    <mergeCell ref="E60:I60"/>
    <mergeCell ref="K60:AF60"/>
  </mergeCells>
  <hyperlinks>
    <hyperlink ref="A56" location="'Č11 - TSO 14. SK'!C2" display="/"/>
    <hyperlink ref="A57" location="'Č12 - TSO 16. SK'!C2" display="/"/>
    <hyperlink ref="A58" location="'Č13 - Úpravy zab.zař. 14....'!C2" display="/"/>
    <hyperlink ref="A60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  <c r="AZ2" s="137" t="s">
        <v>107</v>
      </c>
      <c r="BA2" s="137" t="s">
        <v>108</v>
      </c>
      <c r="BB2" s="137" t="s">
        <v>109</v>
      </c>
      <c r="BC2" s="137" t="s">
        <v>110</v>
      </c>
      <c r="BD2" s="137" t="s">
        <v>89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  <c r="AZ3" s="137" t="s">
        <v>111</v>
      </c>
      <c r="BA3" s="137" t="s">
        <v>112</v>
      </c>
      <c r="BB3" s="137" t="s">
        <v>113</v>
      </c>
      <c r="BC3" s="137" t="s">
        <v>114</v>
      </c>
      <c r="BD3" s="137" t="s">
        <v>89</v>
      </c>
    </row>
    <row r="4" ht="24.96" customHeight="1">
      <c r="B4" s="20"/>
      <c r="D4" s="141" t="s">
        <v>115</v>
      </c>
      <c r="L4" s="20"/>
      <c r="M4" s="24" t="s">
        <v>10</v>
      </c>
      <c r="AT4" s="17" t="s">
        <v>41</v>
      </c>
      <c r="AZ4" s="137" t="s">
        <v>116</v>
      </c>
      <c r="BA4" s="137" t="s">
        <v>117</v>
      </c>
      <c r="BB4" s="137" t="s">
        <v>113</v>
      </c>
      <c r="BC4" s="137" t="s">
        <v>118</v>
      </c>
      <c r="BD4" s="137" t="s">
        <v>89</v>
      </c>
    </row>
    <row r="5" ht="6.96" customHeight="1">
      <c r="B5" s="20"/>
      <c r="L5" s="20"/>
      <c r="AZ5" s="137" t="s">
        <v>119</v>
      </c>
      <c r="BA5" s="137" t="s">
        <v>120</v>
      </c>
      <c r="BB5" s="137" t="s">
        <v>113</v>
      </c>
      <c r="BC5" s="137" t="s">
        <v>121</v>
      </c>
      <c r="BD5" s="137" t="s">
        <v>89</v>
      </c>
    </row>
    <row r="6" ht="12" customHeight="1">
      <c r="B6" s="20"/>
      <c r="D6" s="142" t="s">
        <v>16</v>
      </c>
      <c r="L6" s="20"/>
      <c r="AZ6" s="137" t="s">
        <v>122</v>
      </c>
      <c r="BA6" s="137" t="s">
        <v>123</v>
      </c>
      <c r="BB6" s="137" t="s">
        <v>124</v>
      </c>
      <c r="BC6" s="137" t="s">
        <v>125</v>
      </c>
      <c r="BD6" s="137" t="s">
        <v>89</v>
      </c>
    </row>
    <row r="7" ht="16.5" customHeight="1">
      <c r="B7" s="20"/>
      <c r="E7" s="143" t="str">
        <f>'Rekapitulace stavby'!K6</f>
        <v>Oprava staničních kolejí č.14 a 16 v ŽST Třebušice</v>
      </c>
      <c r="F7" s="142"/>
      <c r="G7" s="142"/>
      <c r="H7" s="142"/>
      <c r="L7" s="20"/>
      <c r="AZ7" s="137" t="s">
        <v>126</v>
      </c>
      <c r="BA7" s="137" t="s">
        <v>127</v>
      </c>
      <c r="BB7" s="137" t="s">
        <v>128</v>
      </c>
      <c r="BC7" s="137" t="s">
        <v>129</v>
      </c>
      <c r="BD7" s="137" t="s">
        <v>89</v>
      </c>
    </row>
    <row r="8" ht="12" customHeight="1">
      <c r="B8" s="20"/>
      <c r="D8" s="142" t="s">
        <v>130</v>
      </c>
      <c r="L8" s="20"/>
      <c r="AZ8" s="137" t="s">
        <v>131</v>
      </c>
      <c r="BA8" s="137" t="s">
        <v>132</v>
      </c>
      <c r="BB8" s="137" t="s">
        <v>133</v>
      </c>
      <c r="BC8" s="137" t="s">
        <v>134</v>
      </c>
      <c r="BD8" s="137" t="s">
        <v>89</v>
      </c>
    </row>
    <row r="9" s="1" customFormat="1" ht="16.5" customHeight="1">
      <c r="B9" s="44"/>
      <c r="E9" s="143" t="s">
        <v>135</v>
      </c>
      <c r="F9" s="1"/>
      <c r="G9" s="1"/>
      <c r="H9" s="1"/>
      <c r="I9" s="144"/>
      <c r="L9" s="44"/>
      <c r="AZ9" s="137" t="s">
        <v>136</v>
      </c>
      <c r="BA9" s="137" t="s">
        <v>137</v>
      </c>
      <c r="BB9" s="137" t="s">
        <v>138</v>
      </c>
      <c r="BC9" s="137" t="s">
        <v>139</v>
      </c>
      <c r="BD9" s="137" t="s">
        <v>89</v>
      </c>
    </row>
    <row r="10" s="1" customFormat="1" ht="12" customHeight="1">
      <c r="B10" s="44"/>
      <c r="D10" s="142" t="s">
        <v>140</v>
      </c>
      <c r="I10" s="144"/>
      <c r="L10" s="44"/>
      <c r="AZ10" s="137" t="s">
        <v>141</v>
      </c>
      <c r="BA10" s="137" t="s">
        <v>142</v>
      </c>
      <c r="BB10" s="137" t="s">
        <v>124</v>
      </c>
      <c r="BC10" s="137" t="s">
        <v>143</v>
      </c>
      <c r="BD10" s="137" t="s">
        <v>89</v>
      </c>
    </row>
    <row r="11" s="1" customFormat="1" ht="36.96" customHeight="1">
      <c r="B11" s="44"/>
      <c r="E11" s="145" t="s">
        <v>144</v>
      </c>
      <c r="F11" s="1"/>
      <c r="G11" s="1"/>
      <c r="H11" s="1"/>
      <c r="I11" s="144"/>
      <c r="L11" s="44"/>
      <c r="AZ11" s="137" t="s">
        <v>145</v>
      </c>
      <c r="BA11" s="137" t="s">
        <v>146</v>
      </c>
      <c r="BB11" s="137" t="s">
        <v>147</v>
      </c>
      <c r="BC11" s="137" t="s">
        <v>148</v>
      </c>
      <c r="BD11" s="137" t="s">
        <v>89</v>
      </c>
    </row>
    <row r="12" s="1" customFormat="1">
      <c r="B12" s="44"/>
      <c r="I12" s="144"/>
      <c r="L12" s="44"/>
      <c r="AZ12" s="137" t="s">
        <v>149</v>
      </c>
      <c r="BA12" s="137" t="s">
        <v>150</v>
      </c>
      <c r="BB12" s="137" t="s">
        <v>147</v>
      </c>
      <c r="BC12" s="137" t="s">
        <v>89</v>
      </c>
      <c r="BD12" s="137" t="s">
        <v>89</v>
      </c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  <c r="AZ13" s="137" t="s">
        <v>151</v>
      </c>
      <c r="BA13" s="137" t="s">
        <v>152</v>
      </c>
      <c r="BB13" s="137" t="s">
        <v>153</v>
      </c>
      <c r="BC13" s="137" t="s">
        <v>154</v>
      </c>
      <c r="BD13" s="137" t="s">
        <v>89</v>
      </c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20. 3. 2019</v>
      </c>
      <c r="L14" s="44"/>
      <c r="AZ14" s="137" t="s">
        <v>155</v>
      </c>
      <c r="BA14" s="137" t="s">
        <v>156</v>
      </c>
      <c r="BB14" s="137" t="s">
        <v>147</v>
      </c>
      <c r="BC14" s="137" t="s">
        <v>157</v>
      </c>
      <c r="BD14" s="137" t="s">
        <v>89</v>
      </c>
    </row>
    <row r="15" s="1" customFormat="1" ht="10.8" customHeight="1">
      <c r="B15" s="44"/>
      <c r="I15" s="144"/>
      <c r="L15" s="44"/>
      <c r="AZ15" s="137" t="s">
        <v>158</v>
      </c>
      <c r="BA15" s="137" t="s">
        <v>159</v>
      </c>
      <c r="BB15" s="137" t="s">
        <v>160</v>
      </c>
      <c r="BC15" s="137" t="s">
        <v>87</v>
      </c>
      <c r="BD15" s="137" t="s">
        <v>89</v>
      </c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  <c r="AZ16" s="137" t="s">
        <v>161</v>
      </c>
      <c r="BA16" s="137" t="s">
        <v>162</v>
      </c>
      <c r="BB16" s="137" t="s">
        <v>160</v>
      </c>
      <c r="BC16" s="137" t="s">
        <v>163</v>
      </c>
      <c r="BD16" s="137" t="s">
        <v>89</v>
      </c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  <c r="AZ17" s="137" t="s">
        <v>164</v>
      </c>
      <c r="BA17" s="137" t="s">
        <v>165</v>
      </c>
      <c r="BB17" s="137" t="s">
        <v>147</v>
      </c>
      <c r="BC17" s="137" t="s">
        <v>166</v>
      </c>
      <c r="BD17" s="137" t="s">
        <v>89</v>
      </c>
    </row>
    <row r="18" s="1" customFormat="1" ht="6.96" customHeight="1">
      <c r="B18" s="44"/>
      <c r="I18" s="144"/>
      <c r="L18" s="44"/>
      <c r="AZ18" s="137" t="s">
        <v>167</v>
      </c>
      <c r="BA18" s="137" t="s">
        <v>168</v>
      </c>
      <c r="BB18" s="137" t="s">
        <v>160</v>
      </c>
      <c r="BC18" s="137" t="s">
        <v>169</v>
      </c>
      <c r="BD18" s="137" t="s">
        <v>89</v>
      </c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ROUND(J89,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ROUND((SUM(BE89:BE310)),  2)</f>
        <v>0</v>
      </c>
      <c r="I35" s="157">
        <v>0.20999999999999999</v>
      </c>
      <c r="J35" s="156">
        <f>ROUND(((SUM(BE89:BE310))*I35),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ROUND((SUM(BF89:BF310)),  2)</f>
        <v>0</v>
      </c>
      <c r="I36" s="157">
        <v>0.14999999999999999</v>
      </c>
      <c r="J36" s="156">
        <f>ROUND(((SUM(BF89:BF310))*I36),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ROUND((SUM(BG89:BG310)),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ROUND((SUM(BH89:BH310)),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ROUND((SUM(BI89:BI310)),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170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staničních kolejí č.14 a 16 v ŽST Třebušice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130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135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140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Č11 - TSO 14. SK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žst. Třebušice</v>
      </c>
      <c r="G56" s="40"/>
      <c r="H56" s="40"/>
      <c r="I56" s="146" t="s">
        <v>24</v>
      </c>
      <c r="J56" s="68" t="str">
        <f>IF(J14="","",J14)</f>
        <v>20. 3. 2019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171</v>
      </c>
      <c r="D61" s="174"/>
      <c r="E61" s="174"/>
      <c r="F61" s="174"/>
      <c r="G61" s="174"/>
      <c r="H61" s="174"/>
      <c r="I61" s="175"/>
      <c r="J61" s="176" t="s">
        <v>172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J89</f>
        <v>0</v>
      </c>
      <c r="K63" s="40"/>
      <c r="L63" s="44"/>
      <c r="AU63" s="17" t="s">
        <v>173</v>
      </c>
    </row>
    <row r="64" s="8" customFormat="1" ht="24.96" customHeight="1">
      <c r="B64" s="178"/>
      <c r="C64" s="179"/>
      <c r="D64" s="180" t="s">
        <v>174</v>
      </c>
      <c r="E64" s="181"/>
      <c r="F64" s="181"/>
      <c r="G64" s="181"/>
      <c r="H64" s="181"/>
      <c r="I64" s="182"/>
      <c r="J64" s="183">
        <f>J90</f>
        <v>0</v>
      </c>
      <c r="K64" s="179"/>
      <c r="L64" s="184"/>
    </row>
    <row r="65" s="9" customFormat="1" ht="19.92" customHeight="1">
      <c r="B65" s="185"/>
      <c r="C65" s="122"/>
      <c r="D65" s="186" t="s">
        <v>175</v>
      </c>
      <c r="E65" s="187"/>
      <c r="F65" s="187"/>
      <c r="G65" s="187"/>
      <c r="H65" s="187"/>
      <c r="I65" s="188"/>
      <c r="J65" s="189">
        <f>J91</f>
        <v>0</v>
      </c>
      <c r="K65" s="122"/>
      <c r="L65" s="190"/>
    </row>
    <row r="66" s="8" customFormat="1" ht="24.96" customHeight="1">
      <c r="B66" s="178"/>
      <c r="C66" s="179"/>
      <c r="D66" s="180" t="s">
        <v>176</v>
      </c>
      <c r="E66" s="181"/>
      <c r="F66" s="181"/>
      <c r="G66" s="181"/>
      <c r="H66" s="181"/>
      <c r="I66" s="182"/>
      <c r="J66" s="183">
        <f>J215</f>
        <v>0</v>
      </c>
      <c r="K66" s="179"/>
      <c r="L66" s="184"/>
    </row>
    <row r="67" s="8" customFormat="1" ht="24.96" customHeight="1">
      <c r="B67" s="178"/>
      <c r="C67" s="179"/>
      <c r="D67" s="180" t="s">
        <v>177</v>
      </c>
      <c r="E67" s="181"/>
      <c r="F67" s="181"/>
      <c r="G67" s="181"/>
      <c r="H67" s="181"/>
      <c r="I67" s="182"/>
      <c r="J67" s="183">
        <f>J275</f>
        <v>0</v>
      </c>
      <c r="K67" s="179"/>
      <c r="L67" s="184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44"/>
      <c r="J68" s="40"/>
      <c r="K68" s="40"/>
      <c r="L68" s="44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68"/>
      <c r="J69" s="59"/>
      <c r="K69" s="59"/>
      <c r="L69" s="44"/>
    </row>
    <row r="73" s="1" customFormat="1" ht="6.96" customHeight="1">
      <c r="B73" s="60"/>
      <c r="C73" s="61"/>
      <c r="D73" s="61"/>
      <c r="E73" s="61"/>
      <c r="F73" s="61"/>
      <c r="G73" s="61"/>
      <c r="H73" s="61"/>
      <c r="I73" s="171"/>
      <c r="J73" s="61"/>
      <c r="K73" s="61"/>
      <c r="L73" s="44"/>
    </row>
    <row r="74" s="1" customFormat="1" ht="24.96" customHeight="1">
      <c r="B74" s="39"/>
      <c r="C74" s="23" t="s">
        <v>178</v>
      </c>
      <c r="D74" s="40"/>
      <c r="E74" s="40"/>
      <c r="F74" s="40"/>
      <c r="G74" s="40"/>
      <c r="H74" s="40"/>
      <c r="I74" s="144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4"/>
      <c r="J75" s="40"/>
      <c r="K75" s="40"/>
      <c r="L75" s="44"/>
    </row>
    <row r="76" s="1" customFormat="1" ht="12" customHeight="1">
      <c r="B76" s="39"/>
      <c r="C76" s="32" t="s">
        <v>16</v>
      </c>
      <c r="D76" s="40"/>
      <c r="E76" s="40"/>
      <c r="F76" s="40"/>
      <c r="G76" s="40"/>
      <c r="H76" s="40"/>
      <c r="I76" s="144"/>
      <c r="J76" s="40"/>
      <c r="K76" s="40"/>
      <c r="L76" s="44"/>
    </row>
    <row r="77" s="1" customFormat="1" ht="16.5" customHeight="1">
      <c r="B77" s="39"/>
      <c r="C77" s="40"/>
      <c r="D77" s="40"/>
      <c r="E77" s="172" t="str">
        <f>E7</f>
        <v>Oprava staničních kolejí č.14 a 16 v ŽST Třebušice</v>
      </c>
      <c r="F77" s="32"/>
      <c r="G77" s="32"/>
      <c r="H77" s="32"/>
      <c r="I77" s="144"/>
      <c r="J77" s="40"/>
      <c r="K77" s="40"/>
      <c r="L77" s="44"/>
    </row>
    <row r="78" ht="12" customHeight="1">
      <c r="B78" s="21"/>
      <c r="C78" s="32" t="s">
        <v>130</v>
      </c>
      <c r="D78" s="22"/>
      <c r="E78" s="22"/>
      <c r="F78" s="22"/>
      <c r="G78" s="22"/>
      <c r="H78" s="22"/>
      <c r="I78" s="136"/>
      <c r="J78" s="22"/>
      <c r="K78" s="22"/>
      <c r="L78" s="20"/>
    </row>
    <row r="79" s="1" customFormat="1" ht="16.5" customHeight="1">
      <c r="B79" s="39"/>
      <c r="C79" s="40"/>
      <c r="D79" s="40"/>
      <c r="E79" s="172" t="s">
        <v>135</v>
      </c>
      <c r="F79" s="40"/>
      <c r="G79" s="40"/>
      <c r="H79" s="40"/>
      <c r="I79" s="144"/>
      <c r="J79" s="40"/>
      <c r="K79" s="40"/>
      <c r="L79" s="44"/>
    </row>
    <row r="80" s="1" customFormat="1" ht="12" customHeight="1">
      <c r="B80" s="39"/>
      <c r="C80" s="32" t="s">
        <v>140</v>
      </c>
      <c r="D80" s="40"/>
      <c r="E80" s="40"/>
      <c r="F80" s="40"/>
      <c r="G80" s="40"/>
      <c r="H80" s="40"/>
      <c r="I80" s="144"/>
      <c r="J80" s="40"/>
      <c r="K80" s="40"/>
      <c r="L80" s="44"/>
    </row>
    <row r="81" s="1" customFormat="1" ht="16.5" customHeight="1">
      <c r="B81" s="39"/>
      <c r="C81" s="40"/>
      <c r="D81" s="40"/>
      <c r="E81" s="65" t="str">
        <f>E11</f>
        <v>Č11 - TSO 14. SK</v>
      </c>
      <c r="F81" s="40"/>
      <c r="G81" s="40"/>
      <c r="H81" s="40"/>
      <c r="I81" s="144"/>
      <c r="J81" s="40"/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44"/>
    </row>
    <row r="83" s="1" customFormat="1" ht="12" customHeight="1">
      <c r="B83" s="39"/>
      <c r="C83" s="32" t="s">
        <v>22</v>
      </c>
      <c r="D83" s="40"/>
      <c r="E83" s="40"/>
      <c r="F83" s="27" t="str">
        <f>F14</f>
        <v>žst. Třebušice</v>
      </c>
      <c r="G83" s="40"/>
      <c r="H83" s="40"/>
      <c r="I83" s="146" t="s">
        <v>24</v>
      </c>
      <c r="J83" s="68" t="str">
        <f>IF(J14="","",J14)</f>
        <v>20. 3. 2019</v>
      </c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4"/>
      <c r="J84" s="40"/>
      <c r="K84" s="40"/>
      <c r="L84" s="44"/>
    </row>
    <row r="85" s="1" customFormat="1" ht="13.65" customHeight="1">
      <c r="B85" s="39"/>
      <c r="C85" s="32" t="s">
        <v>30</v>
      </c>
      <c r="D85" s="40"/>
      <c r="E85" s="40"/>
      <c r="F85" s="27" t="str">
        <f>E17</f>
        <v>SŽDC s.o., OŘ UNL, ST Most</v>
      </c>
      <c r="G85" s="40"/>
      <c r="H85" s="40"/>
      <c r="I85" s="146" t="s">
        <v>38</v>
      </c>
      <c r="J85" s="37" t="str">
        <f>E23</f>
        <v xml:space="preserve"> </v>
      </c>
      <c r="K85" s="40"/>
      <c r="L85" s="44"/>
    </row>
    <row r="86" s="1" customFormat="1" ht="13.65" customHeight="1">
      <c r="B86" s="39"/>
      <c r="C86" s="32" t="s">
        <v>36</v>
      </c>
      <c r="D86" s="40"/>
      <c r="E86" s="40"/>
      <c r="F86" s="27" t="str">
        <f>IF(E20="","",E20)</f>
        <v>Vyplň údaj</v>
      </c>
      <c r="G86" s="40"/>
      <c r="H86" s="40"/>
      <c r="I86" s="146" t="s">
        <v>42</v>
      </c>
      <c r="J86" s="37" t="str">
        <f>E26</f>
        <v>Ing. Střítezský Petr</v>
      </c>
      <c r="K86" s="40"/>
      <c r="L86" s="44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44"/>
    </row>
    <row r="88" s="10" customFormat="1" ht="29.28" customHeight="1">
      <c r="B88" s="191"/>
      <c r="C88" s="192" t="s">
        <v>179</v>
      </c>
      <c r="D88" s="193" t="s">
        <v>65</v>
      </c>
      <c r="E88" s="193" t="s">
        <v>61</v>
      </c>
      <c r="F88" s="193" t="s">
        <v>62</v>
      </c>
      <c r="G88" s="193" t="s">
        <v>180</v>
      </c>
      <c r="H88" s="193" t="s">
        <v>181</v>
      </c>
      <c r="I88" s="194" t="s">
        <v>182</v>
      </c>
      <c r="J88" s="193" t="s">
        <v>172</v>
      </c>
      <c r="K88" s="195" t="s">
        <v>183</v>
      </c>
      <c r="L88" s="196"/>
      <c r="M88" s="88" t="s">
        <v>39</v>
      </c>
      <c r="N88" s="89" t="s">
        <v>50</v>
      </c>
      <c r="O88" s="89" t="s">
        <v>184</v>
      </c>
      <c r="P88" s="89" t="s">
        <v>185</v>
      </c>
      <c r="Q88" s="89" t="s">
        <v>186</v>
      </c>
      <c r="R88" s="89" t="s">
        <v>187</v>
      </c>
      <c r="S88" s="89" t="s">
        <v>188</v>
      </c>
      <c r="T88" s="90" t="s">
        <v>189</v>
      </c>
    </row>
    <row r="89" s="1" customFormat="1" ht="22.8" customHeight="1">
      <c r="B89" s="39"/>
      <c r="C89" s="95" t="s">
        <v>190</v>
      </c>
      <c r="D89" s="40"/>
      <c r="E89" s="40"/>
      <c r="F89" s="40"/>
      <c r="G89" s="40"/>
      <c r="H89" s="40"/>
      <c r="I89" s="144"/>
      <c r="J89" s="197">
        <f>BK89</f>
        <v>0</v>
      </c>
      <c r="K89" s="40"/>
      <c r="L89" s="44"/>
      <c r="M89" s="91"/>
      <c r="N89" s="92"/>
      <c r="O89" s="92"/>
      <c r="P89" s="198">
        <f>P90+P215+P275</f>
        <v>0</v>
      </c>
      <c r="Q89" s="92"/>
      <c r="R89" s="198">
        <f>R90+R215+R275</f>
        <v>1003.9623500000001</v>
      </c>
      <c r="S89" s="92"/>
      <c r="T89" s="199">
        <f>T90+T215+T275</f>
        <v>0</v>
      </c>
      <c r="AT89" s="17" t="s">
        <v>79</v>
      </c>
      <c r="AU89" s="17" t="s">
        <v>173</v>
      </c>
      <c r="BK89" s="200">
        <f>BK90+BK215+BK275</f>
        <v>0</v>
      </c>
    </row>
    <row r="90" s="11" customFormat="1" ht="25.92" customHeight="1">
      <c r="B90" s="201"/>
      <c r="C90" s="202"/>
      <c r="D90" s="203" t="s">
        <v>79</v>
      </c>
      <c r="E90" s="204" t="s">
        <v>191</v>
      </c>
      <c r="F90" s="204" t="s">
        <v>192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P91</f>
        <v>0</v>
      </c>
      <c r="Q90" s="209"/>
      <c r="R90" s="210">
        <f>R91</f>
        <v>0</v>
      </c>
      <c r="S90" s="209"/>
      <c r="T90" s="211">
        <f>T91</f>
        <v>0</v>
      </c>
      <c r="AR90" s="212" t="s">
        <v>87</v>
      </c>
      <c r="AT90" s="213" t="s">
        <v>79</v>
      </c>
      <c r="AU90" s="213" t="s">
        <v>80</v>
      </c>
      <c r="AY90" s="212" t="s">
        <v>193</v>
      </c>
      <c r="BK90" s="214">
        <f>BK91</f>
        <v>0</v>
      </c>
    </row>
    <row r="91" s="11" customFormat="1" ht="22.8" customHeight="1">
      <c r="B91" s="201"/>
      <c r="C91" s="202"/>
      <c r="D91" s="203" t="s">
        <v>79</v>
      </c>
      <c r="E91" s="215" t="s">
        <v>194</v>
      </c>
      <c r="F91" s="215" t="s">
        <v>195</v>
      </c>
      <c r="G91" s="202"/>
      <c r="H91" s="202"/>
      <c r="I91" s="205"/>
      <c r="J91" s="216">
        <f>BK91</f>
        <v>0</v>
      </c>
      <c r="K91" s="202"/>
      <c r="L91" s="207"/>
      <c r="M91" s="208"/>
      <c r="N91" s="209"/>
      <c r="O91" s="209"/>
      <c r="P91" s="210">
        <f>SUM(P92:P214)</f>
        <v>0</v>
      </c>
      <c r="Q91" s="209"/>
      <c r="R91" s="210">
        <f>SUM(R92:R214)</f>
        <v>0</v>
      </c>
      <c r="S91" s="209"/>
      <c r="T91" s="211">
        <f>SUM(T92:T214)</f>
        <v>0</v>
      </c>
      <c r="AR91" s="212" t="s">
        <v>87</v>
      </c>
      <c r="AT91" s="213" t="s">
        <v>79</v>
      </c>
      <c r="AU91" s="213" t="s">
        <v>87</v>
      </c>
      <c r="AY91" s="212" t="s">
        <v>193</v>
      </c>
      <c r="BK91" s="214">
        <f>SUM(BK92:BK214)</f>
        <v>0</v>
      </c>
    </row>
    <row r="92" s="1" customFormat="1" ht="33.75" customHeight="1">
      <c r="B92" s="39"/>
      <c r="C92" s="217" t="s">
        <v>87</v>
      </c>
      <c r="D92" s="217" t="s">
        <v>196</v>
      </c>
      <c r="E92" s="218" t="s">
        <v>197</v>
      </c>
      <c r="F92" s="219" t="s">
        <v>198</v>
      </c>
      <c r="G92" s="220" t="s">
        <v>109</v>
      </c>
      <c r="H92" s="221">
        <v>875</v>
      </c>
      <c r="I92" s="222"/>
      <c r="J92" s="223">
        <f>ROUND(I92*H92,2)</f>
        <v>0</v>
      </c>
      <c r="K92" s="219" t="s">
        <v>199</v>
      </c>
      <c r="L92" s="44"/>
      <c r="M92" s="224" t="s">
        <v>39</v>
      </c>
      <c r="N92" s="225" t="s">
        <v>53</v>
      </c>
      <c r="O92" s="80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200</v>
      </c>
      <c r="AT92" s="17" t="s">
        <v>196</v>
      </c>
      <c r="AU92" s="17" t="s">
        <v>89</v>
      </c>
      <c r="AY92" s="17" t="s">
        <v>193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200</v>
      </c>
      <c r="BK92" s="228">
        <f>ROUND(I92*H92,2)</f>
        <v>0</v>
      </c>
      <c r="BL92" s="17" t="s">
        <v>200</v>
      </c>
      <c r="BM92" s="17" t="s">
        <v>201</v>
      </c>
    </row>
    <row r="93" s="1" customFormat="1">
      <c r="B93" s="39"/>
      <c r="C93" s="40"/>
      <c r="D93" s="229" t="s">
        <v>202</v>
      </c>
      <c r="E93" s="40"/>
      <c r="F93" s="230" t="s">
        <v>203</v>
      </c>
      <c r="G93" s="40"/>
      <c r="H93" s="40"/>
      <c r="I93" s="144"/>
      <c r="J93" s="40"/>
      <c r="K93" s="40"/>
      <c r="L93" s="44"/>
      <c r="M93" s="231"/>
      <c r="N93" s="80"/>
      <c r="O93" s="80"/>
      <c r="P93" s="80"/>
      <c r="Q93" s="80"/>
      <c r="R93" s="80"/>
      <c r="S93" s="80"/>
      <c r="T93" s="81"/>
      <c r="AT93" s="17" t="s">
        <v>202</v>
      </c>
      <c r="AU93" s="17" t="s">
        <v>89</v>
      </c>
    </row>
    <row r="94" s="12" customFormat="1">
      <c r="B94" s="232"/>
      <c r="C94" s="233"/>
      <c r="D94" s="229" t="s">
        <v>204</v>
      </c>
      <c r="E94" s="234" t="s">
        <v>39</v>
      </c>
      <c r="F94" s="235" t="s">
        <v>205</v>
      </c>
      <c r="G94" s="233"/>
      <c r="H94" s="236">
        <v>875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204</v>
      </c>
      <c r="AU94" s="242" t="s">
        <v>89</v>
      </c>
      <c r="AV94" s="12" t="s">
        <v>89</v>
      </c>
      <c r="AW94" s="12" t="s">
        <v>41</v>
      </c>
      <c r="AX94" s="12" t="s">
        <v>80</v>
      </c>
      <c r="AY94" s="242" t="s">
        <v>193</v>
      </c>
    </row>
    <row r="95" s="13" customFormat="1">
      <c r="B95" s="243"/>
      <c r="C95" s="244"/>
      <c r="D95" s="229" t="s">
        <v>204</v>
      </c>
      <c r="E95" s="245" t="s">
        <v>206</v>
      </c>
      <c r="F95" s="246" t="s">
        <v>207</v>
      </c>
      <c r="G95" s="244"/>
      <c r="H95" s="247">
        <v>875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204</v>
      </c>
      <c r="AU95" s="253" t="s">
        <v>89</v>
      </c>
      <c r="AV95" s="13" t="s">
        <v>200</v>
      </c>
      <c r="AW95" s="13" t="s">
        <v>41</v>
      </c>
      <c r="AX95" s="13" t="s">
        <v>87</v>
      </c>
      <c r="AY95" s="253" t="s">
        <v>193</v>
      </c>
    </row>
    <row r="96" s="1" customFormat="1" ht="22.5" customHeight="1">
      <c r="B96" s="39"/>
      <c r="C96" s="217" t="s">
        <v>89</v>
      </c>
      <c r="D96" s="217" t="s">
        <v>196</v>
      </c>
      <c r="E96" s="218" t="s">
        <v>208</v>
      </c>
      <c r="F96" s="219" t="s">
        <v>209</v>
      </c>
      <c r="G96" s="220" t="s">
        <v>109</v>
      </c>
      <c r="H96" s="221">
        <v>3200</v>
      </c>
      <c r="I96" s="222"/>
      <c r="J96" s="223">
        <f>ROUND(I96*H96,2)</f>
        <v>0</v>
      </c>
      <c r="K96" s="219" t="s">
        <v>199</v>
      </c>
      <c r="L96" s="44"/>
      <c r="M96" s="224" t="s">
        <v>39</v>
      </c>
      <c r="N96" s="225" t="s">
        <v>53</v>
      </c>
      <c r="O96" s="80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200</v>
      </c>
      <c r="AT96" s="17" t="s">
        <v>196</v>
      </c>
      <c r="AU96" s="17" t="s">
        <v>89</v>
      </c>
      <c r="AY96" s="17" t="s">
        <v>193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200</v>
      </c>
      <c r="BK96" s="228">
        <f>ROUND(I96*H96,2)</f>
        <v>0</v>
      </c>
      <c r="BL96" s="17" t="s">
        <v>200</v>
      </c>
      <c r="BM96" s="17" t="s">
        <v>210</v>
      </c>
    </row>
    <row r="97" s="1" customFormat="1">
      <c r="B97" s="39"/>
      <c r="C97" s="40"/>
      <c r="D97" s="229" t="s">
        <v>202</v>
      </c>
      <c r="E97" s="40"/>
      <c r="F97" s="230" t="s">
        <v>211</v>
      </c>
      <c r="G97" s="40"/>
      <c r="H97" s="40"/>
      <c r="I97" s="144"/>
      <c r="J97" s="40"/>
      <c r="K97" s="40"/>
      <c r="L97" s="44"/>
      <c r="M97" s="231"/>
      <c r="N97" s="80"/>
      <c r="O97" s="80"/>
      <c r="P97" s="80"/>
      <c r="Q97" s="80"/>
      <c r="R97" s="80"/>
      <c r="S97" s="80"/>
      <c r="T97" s="81"/>
      <c r="AT97" s="17" t="s">
        <v>202</v>
      </c>
      <c r="AU97" s="17" t="s">
        <v>89</v>
      </c>
    </row>
    <row r="98" s="12" customFormat="1">
      <c r="B98" s="232"/>
      <c r="C98" s="233"/>
      <c r="D98" s="229" t="s">
        <v>204</v>
      </c>
      <c r="E98" s="234" t="s">
        <v>39</v>
      </c>
      <c r="F98" s="235" t="s">
        <v>212</v>
      </c>
      <c r="G98" s="233"/>
      <c r="H98" s="236">
        <v>3200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204</v>
      </c>
      <c r="AU98" s="242" t="s">
        <v>89</v>
      </c>
      <c r="AV98" s="12" t="s">
        <v>89</v>
      </c>
      <c r="AW98" s="12" t="s">
        <v>41</v>
      </c>
      <c r="AX98" s="12" t="s">
        <v>80</v>
      </c>
      <c r="AY98" s="242" t="s">
        <v>193</v>
      </c>
    </row>
    <row r="99" s="13" customFormat="1">
      <c r="B99" s="243"/>
      <c r="C99" s="244"/>
      <c r="D99" s="229" t="s">
        <v>204</v>
      </c>
      <c r="E99" s="245" t="s">
        <v>107</v>
      </c>
      <c r="F99" s="246" t="s">
        <v>207</v>
      </c>
      <c r="G99" s="244"/>
      <c r="H99" s="247">
        <v>3200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204</v>
      </c>
      <c r="AU99" s="253" t="s">
        <v>89</v>
      </c>
      <c r="AV99" s="13" t="s">
        <v>200</v>
      </c>
      <c r="AW99" s="13" t="s">
        <v>41</v>
      </c>
      <c r="AX99" s="13" t="s">
        <v>87</v>
      </c>
      <c r="AY99" s="253" t="s">
        <v>193</v>
      </c>
    </row>
    <row r="100" s="1" customFormat="1" ht="33.75" customHeight="1">
      <c r="B100" s="39"/>
      <c r="C100" s="217" t="s">
        <v>148</v>
      </c>
      <c r="D100" s="217" t="s">
        <v>196</v>
      </c>
      <c r="E100" s="218" t="s">
        <v>213</v>
      </c>
      <c r="F100" s="219" t="s">
        <v>214</v>
      </c>
      <c r="G100" s="220" t="s">
        <v>109</v>
      </c>
      <c r="H100" s="221">
        <v>1600</v>
      </c>
      <c r="I100" s="222"/>
      <c r="J100" s="223">
        <f>ROUND(I100*H100,2)</f>
        <v>0</v>
      </c>
      <c r="K100" s="219" t="s">
        <v>199</v>
      </c>
      <c r="L100" s="44"/>
      <c r="M100" s="224" t="s">
        <v>39</v>
      </c>
      <c r="N100" s="225" t="s">
        <v>53</v>
      </c>
      <c r="O100" s="80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200</v>
      </c>
      <c r="AT100" s="17" t="s">
        <v>196</v>
      </c>
      <c r="AU100" s="17" t="s">
        <v>89</v>
      </c>
      <c r="AY100" s="17" t="s">
        <v>193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200</v>
      </c>
      <c r="BK100" s="228">
        <f>ROUND(I100*H100,2)</f>
        <v>0</v>
      </c>
      <c r="BL100" s="17" t="s">
        <v>200</v>
      </c>
      <c r="BM100" s="17" t="s">
        <v>215</v>
      </c>
    </row>
    <row r="101" s="1" customFormat="1">
      <c r="B101" s="39"/>
      <c r="C101" s="40"/>
      <c r="D101" s="229" t="s">
        <v>202</v>
      </c>
      <c r="E101" s="40"/>
      <c r="F101" s="230" t="s">
        <v>216</v>
      </c>
      <c r="G101" s="40"/>
      <c r="H101" s="40"/>
      <c r="I101" s="144"/>
      <c r="J101" s="40"/>
      <c r="K101" s="40"/>
      <c r="L101" s="44"/>
      <c r="M101" s="231"/>
      <c r="N101" s="80"/>
      <c r="O101" s="80"/>
      <c r="P101" s="80"/>
      <c r="Q101" s="80"/>
      <c r="R101" s="80"/>
      <c r="S101" s="80"/>
      <c r="T101" s="81"/>
      <c r="AT101" s="17" t="s">
        <v>202</v>
      </c>
      <c r="AU101" s="17" t="s">
        <v>89</v>
      </c>
    </row>
    <row r="102" s="12" customFormat="1">
      <c r="B102" s="232"/>
      <c r="C102" s="233"/>
      <c r="D102" s="229" t="s">
        <v>204</v>
      </c>
      <c r="E102" s="234" t="s">
        <v>39</v>
      </c>
      <c r="F102" s="235" t="s">
        <v>217</v>
      </c>
      <c r="G102" s="233"/>
      <c r="H102" s="236">
        <v>1600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204</v>
      </c>
      <c r="AU102" s="242" t="s">
        <v>89</v>
      </c>
      <c r="AV102" s="12" t="s">
        <v>89</v>
      </c>
      <c r="AW102" s="12" t="s">
        <v>41</v>
      </c>
      <c r="AX102" s="12" t="s">
        <v>80</v>
      </c>
      <c r="AY102" s="242" t="s">
        <v>193</v>
      </c>
    </row>
    <row r="103" s="13" customFormat="1">
      <c r="B103" s="243"/>
      <c r="C103" s="244"/>
      <c r="D103" s="229" t="s">
        <v>204</v>
      </c>
      <c r="E103" s="245" t="s">
        <v>218</v>
      </c>
      <c r="F103" s="246" t="s">
        <v>207</v>
      </c>
      <c r="G103" s="244"/>
      <c r="H103" s="247">
        <v>1600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204</v>
      </c>
      <c r="AU103" s="253" t="s">
        <v>89</v>
      </c>
      <c r="AV103" s="13" t="s">
        <v>200</v>
      </c>
      <c r="AW103" s="13" t="s">
        <v>41</v>
      </c>
      <c r="AX103" s="13" t="s">
        <v>87</v>
      </c>
      <c r="AY103" s="253" t="s">
        <v>193</v>
      </c>
    </row>
    <row r="104" s="1" customFormat="1" ht="33.75" customHeight="1">
      <c r="B104" s="39"/>
      <c r="C104" s="217" t="s">
        <v>200</v>
      </c>
      <c r="D104" s="217" t="s">
        <v>196</v>
      </c>
      <c r="E104" s="218" t="s">
        <v>219</v>
      </c>
      <c r="F104" s="219" t="s">
        <v>220</v>
      </c>
      <c r="G104" s="220" t="s">
        <v>113</v>
      </c>
      <c r="H104" s="221">
        <v>90</v>
      </c>
      <c r="I104" s="222"/>
      <c r="J104" s="223">
        <f>ROUND(I104*H104,2)</f>
        <v>0</v>
      </c>
      <c r="K104" s="219" t="s">
        <v>199</v>
      </c>
      <c r="L104" s="44"/>
      <c r="M104" s="224" t="s">
        <v>39</v>
      </c>
      <c r="N104" s="225" t="s">
        <v>53</v>
      </c>
      <c r="O104" s="80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200</v>
      </c>
      <c r="AT104" s="17" t="s">
        <v>196</v>
      </c>
      <c r="AU104" s="17" t="s">
        <v>89</v>
      </c>
      <c r="AY104" s="17" t="s">
        <v>193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200</v>
      </c>
      <c r="BK104" s="228">
        <f>ROUND(I104*H104,2)</f>
        <v>0</v>
      </c>
      <c r="BL104" s="17" t="s">
        <v>200</v>
      </c>
      <c r="BM104" s="17" t="s">
        <v>221</v>
      </c>
    </row>
    <row r="105" s="1" customFormat="1">
      <c r="B105" s="39"/>
      <c r="C105" s="40"/>
      <c r="D105" s="229" t="s">
        <v>202</v>
      </c>
      <c r="E105" s="40"/>
      <c r="F105" s="230" t="s">
        <v>222</v>
      </c>
      <c r="G105" s="40"/>
      <c r="H105" s="40"/>
      <c r="I105" s="144"/>
      <c r="J105" s="40"/>
      <c r="K105" s="40"/>
      <c r="L105" s="44"/>
      <c r="M105" s="231"/>
      <c r="N105" s="80"/>
      <c r="O105" s="80"/>
      <c r="P105" s="80"/>
      <c r="Q105" s="80"/>
      <c r="R105" s="80"/>
      <c r="S105" s="80"/>
      <c r="T105" s="81"/>
      <c r="AT105" s="17" t="s">
        <v>202</v>
      </c>
      <c r="AU105" s="17" t="s">
        <v>89</v>
      </c>
    </row>
    <row r="106" s="12" customFormat="1">
      <c r="B106" s="232"/>
      <c r="C106" s="233"/>
      <c r="D106" s="229" t="s">
        <v>204</v>
      </c>
      <c r="E106" s="234" t="s">
        <v>39</v>
      </c>
      <c r="F106" s="235" t="s">
        <v>223</v>
      </c>
      <c r="G106" s="233"/>
      <c r="H106" s="236">
        <v>90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204</v>
      </c>
      <c r="AU106" s="242" t="s">
        <v>89</v>
      </c>
      <c r="AV106" s="12" t="s">
        <v>89</v>
      </c>
      <c r="AW106" s="12" t="s">
        <v>41</v>
      </c>
      <c r="AX106" s="12" t="s">
        <v>80</v>
      </c>
      <c r="AY106" s="242" t="s">
        <v>193</v>
      </c>
    </row>
    <row r="107" s="13" customFormat="1">
      <c r="B107" s="243"/>
      <c r="C107" s="244"/>
      <c r="D107" s="229" t="s">
        <v>204</v>
      </c>
      <c r="E107" s="245" t="s">
        <v>116</v>
      </c>
      <c r="F107" s="246" t="s">
        <v>207</v>
      </c>
      <c r="G107" s="244"/>
      <c r="H107" s="247">
        <v>90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204</v>
      </c>
      <c r="AU107" s="253" t="s">
        <v>89</v>
      </c>
      <c r="AV107" s="13" t="s">
        <v>200</v>
      </c>
      <c r="AW107" s="13" t="s">
        <v>41</v>
      </c>
      <c r="AX107" s="13" t="s">
        <v>87</v>
      </c>
      <c r="AY107" s="253" t="s">
        <v>193</v>
      </c>
    </row>
    <row r="108" s="1" customFormat="1" ht="56.25" customHeight="1">
      <c r="B108" s="39"/>
      <c r="C108" s="217" t="s">
        <v>194</v>
      </c>
      <c r="D108" s="217" t="s">
        <v>196</v>
      </c>
      <c r="E108" s="218" t="s">
        <v>224</v>
      </c>
      <c r="F108" s="219" t="s">
        <v>225</v>
      </c>
      <c r="G108" s="220" t="s">
        <v>113</v>
      </c>
      <c r="H108" s="221">
        <v>34.969999999999999</v>
      </c>
      <c r="I108" s="222"/>
      <c r="J108" s="223">
        <f>ROUND(I108*H108,2)</f>
        <v>0</v>
      </c>
      <c r="K108" s="219" t="s">
        <v>199</v>
      </c>
      <c r="L108" s="44"/>
      <c r="M108" s="224" t="s">
        <v>39</v>
      </c>
      <c r="N108" s="225" t="s">
        <v>53</v>
      </c>
      <c r="O108" s="80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200</v>
      </c>
      <c r="AT108" s="17" t="s">
        <v>196</v>
      </c>
      <c r="AU108" s="17" t="s">
        <v>89</v>
      </c>
      <c r="AY108" s="17" t="s">
        <v>193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200</v>
      </c>
      <c r="BK108" s="228">
        <f>ROUND(I108*H108,2)</f>
        <v>0</v>
      </c>
      <c r="BL108" s="17" t="s">
        <v>200</v>
      </c>
      <c r="BM108" s="17" t="s">
        <v>226</v>
      </c>
    </row>
    <row r="109" s="1" customFormat="1">
      <c r="B109" s="39"/>
      <c r="C109" s="40"/>
      <c r="D109" s="229" t="s">
        <v>202</v>
      </c>
      <c r="E109" s="40"/>
      <c r="F109" s="230" t="s">
        <v>227</v>
      </c>
      <c r="G109" s="40"/>
      <c r="H109" s="40"/>
      <c r="I109" s="144"/>
      <c r="J109" s="40"/>
      <c r="K109" s="40"/>
      <c r="L109" s="44"/>
      <c r="M109" s="231"/>
      <c r="N109" s="80"/>
      <c r="O109" s="80"/>
      <c r="P109" s="80"/>
      <c r="Q109" s="80"/>
      <c r="R109" s="80"/>
      <c r="S109" s="80"/>
      <c r="T109" s="81"/>
      <c r="AT109" s="17" t="s">
        <v>202</v>
      </c>
      <c r="AU109" s="17" t="s">
        <v>89</v>
      </c>
    </row>
    <row r="110" s="12" customFormat="1">
      <c r="B110" s="232"/>
      <c r="C110" s="233"/>
      <c r="D110" s="229" t="s">
        <v>204</v>
      </c>
      <c r="E110" s="234" t="s">
        <v>39</v>
      </c>
      <c r="F110" s="235" t="s">
        <v>228</v>
      </c>
      <c r="G110" s="233"/>
      <c r="H110" s="236">
        <v>34.969999999999999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204</v>
      </c>
      <c r="AU110" s="242" t="s">
        <v>89</v>
      </c>
      <c r="AV110" s="12" t="s">
        <v>89</v>
      </c>
      <c r="AW110" s="12" t="s">
        <v>41</v>
      </c>
      <c r="AX110" s="12" t="s">
        <v>80</v>
      </c>
      <c r="AY110" s="242" t="s">
        <v>193</v>
      </c>
    </row>
    <row r="111" s="13" customFormat="1">
      <c r="B111" s="243"/>
      <c r="C111" s="244"/>
      <c r="D111" s="229" t="s">
        <v>204</v>
      </c>
      <c r="E111" s="245" t="s">
        <v>111</v>
      </c>
      <c r="F111" s="246" t="s">
        <v>207</v>
      </c>
      <c r="G111" s="244"/>
      <c r="H111" s="247">
        <v>34.969999999999999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204</v>
      </c>
      <c r="AU111" s="253" t="s">
        <v>89</v>
      </c>
      <c r="AV111" s="13" t="s">
        <v>200</v>
      </c>
      <c r="AW111" s="13" t="s">
        <v>41</v>
      </c>
      <c r="AX111" s="13" t="s">
        <v>87</v>
      </c>
      <c r="AY111" s="253" t="s">
        <v>193</v>
      </c>
    </row>
    <row r="112" s="1" customFormat="1" ht="67.5" customHeight="1">
      <c r="B112" s="39"/>
      <c r="C112" s="217" t="s">
        <v>229</v>
      </c>
      <c r="D112" s="217" t="s">
        <v>196</v>
      </c>
      <c r="E112" s="218" t="s">
        <v>230</v>
      </c>
      <c r="F112" s="219" t="s">
        <v>231</v>
      </c>
      <c r="G112" s="220" t="s">
        <v>128</v>
      </c>
      <c r="H112" s="221">
        <v>0.81000000000000005</v>
      </c>
      <c r="I112" s="222"/>
      <c r="J112" s="223">
        <f>ROUND(I112*H112,2)</f>
        <v>0</v>
      </c>
      <c r="K112" s="219" t="s">
        <v>199</v>
      </c>
      <c r="L112" s="44"/>
      <c r="M112" s="224" t="s">
        <v>39</v>
      </c>
      <c r="N112" s="225" t="s">
        <v>53</v>
      </c>
      <c r="O112" s="80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200</v>
      </c>
      <c r="AT112" s="17" t="s">
        <v>196</v>
      </c>
      <c r="AU112" s="17" t="s">
        <v>89</v>
      </c>
      <c r="AY112" s="17" t="s">
        <v>193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200</v>
      </c>
      <c r="BK112" s="228">
        <f>ROUND(I112*H112,2)</f>
        <v>0</v>
      </c>
      <c r="BL112" s="17" t="s">
        <v>200</v>
      </c>
      <c r="BM112" s="17" t="s">
        <v>232</v>
      </c>
    </row>
    <row r="113" s="1" customFormat="1">
      <c r="B113" s="39"/>
      <c r="C113" s="40"/>
      <c r="D113" s="229" t="s">
        <v>202</v>
      </c>
      <c r="E113" s="40"/>
      <c r="F113" s="230" t="s">
        <v>233</v>
      </c>
      <c r="G113" s="40"/>
      <c r="H113" s="40"/>
      <c r="I113" s="144"/>
      <c r="J113" s="40"/>
      <c r="K113" s="40"/>
      <c r="L113" s="44"/>
      <c r="M113" s="231"/>
      <c r="N113" s="80"/>
      <c r="O113" s="80"/>
      <c r="P113" s="80"/>
      <c r="Q113" s="80"/>
      <c r="R113" s="80"/>
      <c r="S113" s="80"/>
      <c r="T113" s="81"/>
      <c r="AT113" s="17" t="s">
        <v>202</v>
      </c>
      <c r="AU113" s="17" t="s">
        <v>89</v>
      </c>
    </row>
    <row r="114" s="12" customFormat="1">
      <c r="B114" s="232"/>
      <c r="C114" s="233"/>
      <c r="D114" s="229" t="s">
        <v>204</v>
      </c>
      <c r="E114" s="234" t="s">
        <v>39</v>
      </c>
      <c r="F114" s="235" t="s">
        <v>234</v>
      </c>
      <c r="G114" s="233"/>
      <c r="H114" s="236">
        <v>0.81000000000000005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204</v>
      </c>
      <c r="AU114" s="242" t="s">
        <v>89</v>
      </c>
      <c r="AV114" s="12" t="s">
        <v>89</v>
      </c>
      <c r="AW114" s="12" t="s">
        <v>41</v>
      </c>
      <c r="AX114" s="12" t="s">
        <v>80</v>
      </c>
      <c r="AY114" s="242" t="s">
        <v>193</v>
      </c>
    </row>
    <row r="115" s="13" customFormat="1">
      <c r="B115" s="243"/>
      <c r="C115" s="244"/>
      <c r="D115" s="229" t="s">
        <v>204</v>
      </c>
      <c r="E115" s="245" t="s">
        <v>235</v>
      </c>
      <c r="F115" s="246" t="s">
        <v>207</v>
      </c>
      <c r="G115" s="244"/>
      <c r="H115" s="247">
        <v>0.81000000000000005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204</v>
      </c>
      <c r="AU115" s="253" t="s">
        <v>89</v>
      </c>
      <c r="AV115" s="13" t="s">
        <v>200</v>
      </c>
      <c r="AW115" s="13" t="s">
        <v>41</v>
      </c>
      <c r="AX115" s="13" t="s">
        <v>87</v>
      </c>
      <c r="AY115" s="253" t="s">
        <v>193</v>
      </c>
    </row>
    <row r="116" s="1" customFormat="1" ht="33.75" customHeight="1">
      <c r="B116" s="39"/>
      <c r="C116" s="217" t="s">
        <v>236</v>
      </c>
      <c r="D116" s="217" t="s">
        <v>196</v>
      </c>
      <c r="E116" s="218" t="s">
        <v>237</v>
      </c>
      <c r="F116" s="219" t="s">
        <v>238</v>
      </c>
      <c r="G116" s="220" t="s">
        <v>113</v>
      </c>
      <c r="H116" s="221">
        <v>560</v>
      </c>
      <c r="I116" s="222"/>
      <c r="J116" s="223">
        <f>ROUND(I116*H116,2)</f>
        <v>0</v>
      </c>
      <c r="K116" s="219" t="s">
        <v>199</v>
      </c>
      <c r="L116" s="44"/>
      <c r="M116" s="224" t="s">
        <v>39</v>
      </c>
      <c r="N116" s="225" t="s">
        <v>53</v>
      </c>
      <c r="O116" s="80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200</v>
      </c>
      <c r="AT116" s="17" t="s">
        <v>196</v>
      </c>
      <c r="AU116" s="17" t="s">
        <v>89</v>
      </c>
      <c r="AY116" s="17" t="s">
        <v>193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200</v>
      </c>
      <c r="BK116" s="228">
        <f>ROUND(I116*H116,2)</f>
        <v>0</v>
      </c>
      <c r="BL116" s="17" t="s">
        <v>200</v>
      </c>
      <c r="BM116" s="17" t="s">
        <v>239</v>
      </c>
    </row>
    <row r="117" s="1" customFormat="1">
      <c r="B117" s="39"/>
      <c r="C117" s="40"/>
      <c r="D117" s="229" t="s">
        <v>202</v>
      </c>
      <c r="E117" s="40"/>
      <c r="F117" s="230" t="s">
        <v>240</v>
      </c>
      <c r="G117" s="40"/>
      <c r="H117" s="40"/>
      <c r="I117" s="144"/>
      <c r="J117" s="40"/>
      <c r="K117" s="40"/>
      <c r="L117" s="44"/>
      <c r="M117" s="231"/>
      <c r="N117" s="80"/>
      <c r="O117" s="80"/>
      <c r="P117" s="80"/>
      <c r="Q117" s="80"/>
      <c r="R117" s="80"/>
      <c r="S117" s="80"/>
      <c r="T117" s="81"/>
      <c r="AT117" s="17" t="s">
        <v>202</v>
      </c>
      <c r="AU117" s="17" t="s">
        <v>89</v>
      </c>
    </row>
    <row r="118" s="12" customFormat="1">
      <c r="B118" s="232"/>
      <c r="C118" s="233"/>
      <c r="D118" s="229" t="s">
        <v>204</v>
      </c>
      <c r="E118" s="234" t="s">
        <v>39</v>
      </c>
      <c r="F118" s="235" t="s">
        <v>241</v>
      </c>
      <c r="G118" s="233"/>
      <c r="H118" s="236">
        <v>560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204</v>
      </c>
      <c r="AU118" s="242" t="s">
        <v>89</v>
      </c>
      <c r="AV118" s="12" t="s">
        <v>89</v>
      </c>
      <c r="AW118" s="12" t="s">
        <v>41</v>
      </c>
      <c r="AX118" s="12" t="s">
        <v>80</v>
      </c>
      <c r="AY118" s="242" t="s">
        <v>193</v>
      </c>
    </row>
    <row r="119" s="13" customFormat="1">
      <c r="B119" s="243"/>
      <c r="C119" s="244"/>
      <c r="D119" s="229" t="s">
        <v>204</v>
      </c>
      <c r="E119" s="245" t="s">
        <v>119</v>
      </c>
      <c r="F119" s="246" t="s">
        <v>207</v>
      </c>
      <c r="G119" s="244"/>
      <c r="H119" s="247">
        <v>560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204</v>
      </c>
      <c r="AU119" s="253" t="s">
        <v>89</v>
      </c>
      <c r="AV119" s="13" t="s">
        <v>200</v>
      </c>
      <c r="AW119" s="13" t="s">
        <v>41</v>
      </c>
      <c r="AX119" s="13" t="s">
        <v>87</v>
      </c>
      <c r="AY119" s="253" t="s">
        <v>193</v>
      </c>
    </row>
    <row r="120" s="1" customFormat="1" ht="67.5" customHeight="1">
      <c r="B120" s="39"/>
      <c r="C120" s="217" t="s">
        <v>242</v>
      </c>
      <c r="D120" s="217" t="s">
        <v>196</v>
      </c>
      <c r="E120" s="218" t="s">
        <v>243</v>
      </c>
      <c r="F120" s="219" t="s">
        <v>244</v>
      </c>
      <c r="G120" s="220" t="s">
        <v>153</v>
      </c>
      <c r="H120" s="221">
        <v>2</v>
      </c>
      <c r="I120" s="222"/>
      <c r="J120" s="223">
        <f>ROUND(I120*H120,2)</f>
        <v>0</v>
      </c>
      <c r="K120" s="219" t="s">
        <v>199</v>
      </c>
      <c r="L120" s="44"/>
      <c r="M120" s="224" t="s">
        <v>39</v>
      </c>
      <c r="N120" s="225" t="s">
        <v>53</v>
      </c>
      <c r="O120" s="80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200</v>
      </c>
      <c r="AT120" s="17" t="s">
        <v>196</v>
      </c>
      <c r="AU120" s="17" t="s">
        <v>89</v>
      </c>
      <c r="AY120" s="17" t="s">
        <v>193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200</v>
      </c>
      <c r="BK120" s="228">
        <f>ROUND(I120*H120,2)</f>
        <v>0</v>
      </c>
      <c r="BL120" s="17" t="s">
        <v>200</v>
      </c>
      <c r="BM120" s="17" t="s">
        <v>245</v>
      </c>
    </row>
    <row r="121" s="1" customFormat="1">
      <c r="B121" s="39"/>
      <c r="C121" s="40"/>
      <c r="D121" s="229" t="s">
        <v>202</v>
      </c>
      <c r="E121" s="40"/>
      <c r="F121" s="230" t="s">
        <v>246</v>
      </c>
      <c r="G121" s="40"/>
      <c r="H121" s="40"/>
      <c r="I121" s="144"/>
      <c r="J121" s="40"/>
      <c r="K121" s="40"/>
      <c r="L121" s="44"/>
      <c r="M121" s="231"/>
      <c r="N121" s="80"/>
      <c r="O121" s="80"/>
      <c r="P121" s="80"/>
      <c r="Q121" s="80"/>
      <c r="R121" s="80"/>
      <c r="S121" s="80"/>
      <c r="T121" s="81"/>
      <c r="AT121" s="17" t="s">
        <v>202</v>
      </c>
      <c r="AU121" s="17" t="s">
        <v>89</v>
      </c>
    </row>
    <row r="122" s="1" customFormat="1">
      <c r="B122" s="39"/>
      <c r="C122" s="40"/>
      <c r="D122" s="229" t="s">
        <v>247</v>
      </c>
      <c r="E122" s="40"/>
      <c r="F122" s="230" t="s">
        <v>248</v>
      </c>
      <c r="G122" s="40"/>
      <c r="H122" s="40"/>
      <c r="I122" s="144"/>
      <c r="J122" s="40"/>
      <c r="K122" s="40"/>
      <c r="L122" s="44"/>
      <c r="M122" s="231"/>
      <c r="N122" s="80"/>
      <c r="O122" s="80"/>
      <c r="P122" s="80"/>
      <c r="Q122" s="80"/>
      <c r="R122" s="80"/>
      <c r="S122" s="80"/>
      <c r="T122" s="81"/>
      <c r="AT122" s="17" t="s">
        <v>247</v>
      </c>
      <c r="AU122" s="17" t="s">
        <v>89</v>
      </c>
    </row>
    <row r="123" s="12" customFormat="1">
      <c r="B123" s="232"/>
      <c r="C123" s="233"/>
      <c r="D123" s="229" t="s">
        <v>204</v>
      </c>
      <c r="E123" s="234" t="s">
        <v>39</v>
      </c>
      <c r="F123" s="235" t="s">
        <v>249</v>
      </c>
      <c r="G123" s="233"/>
      <c r="H123" s="236">
        <v>2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204</v>
      </c>
      <c r="AU123" s="242" t="s">
        <v>89</v>
      </c>
      <c r="AV123" s="12" t="s">
        <v>89</v>
      </c>
      <c r="AW123" s="12" t="s">
        <v>41</v>
      </c>
      <c r="AX123" s="12" t="s">
        <v>80</v>
      </c>
      <c r="AY123" s="242" t="s">
        <v>193</v>
      </c>
    </row>
    <row r="124" s="13" customFormat="1">
      <c r="B124" s="243"/>
      <c r="C124" s="244"/>
      <c r="D124" s="229" t="s">
        <v>204</v>
      </c>
      <c r="E124" s="245" t="s">
        <v>149</v>
      </c>
      <c r="F124" s="246" t="s">
        <v>207</v>
      </c>
      <c r="G124" s="244"/>
      <c r="H124" s="247">
        <v>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204</v>
      </c>
      <c r="AU124" s="253" t="s">
        <v>89</v>
      </c>
      <c r="AV124" s="13" t="s">
        <v>200</v>
      </c>
      <c r="AW124" s="13" t="s">
        <v>41</v>
      </c>
      <c r="AX124" s="13" t="s">
        <v>87</v>
      </c>
      <c r="AY124" s="253" t="s">
        <v>193</v>
      </c>
    </row>
    <row r="125" s="1" customFormat="1" ht="67.5" customHeight="1">
      <c r="B125" s="39"/>
      <c r="C125" s="217" t="s">
        <v>250</v>
      </c>
      <c r="D125" s="217" t="s">
        <v>196</v>
      </c>
      <c r="E125" s="218" t="s">
        <v>251</v>
      </c>
      <c r="F125" s="219" t="s">
        <v>252</v>
      </c>
      <c r="G125" s="220" t="s">
        <v>153</v>
      </c>
      <c r="H125" s="221">
        <v>3</v>
      </c>
      <c r="I125" s="222"/>
      <c r="J125" s="223">
        <f>ROUND(I125*H125,2)</f>
        <v>0</v>
      </c>
      <c r="K125" s="219" t="s">
        <v>199</v>
      </c>
      <c r="L125" s="44"/>
      <c r="M125" s="224" t="s">
        <v>39</v>
      </c>
      <c r="N125" s="225" t="s">
        <v>53</v>
      </c>
      <c r="O125" s="8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200</v>
      </c>
      <c r="AT125" s="17" t="s">
        <v>196</v>
      </c>
      <c r="AU125" s="17" t="s">
        <v>89</v>
      </c>
      <c r="AY125" s="17" t="s">
        <v>193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200</v>
      </c>
      <c r="BK125" s="228">
        <f>ROUND(I125*H125,2)</f>
        <v>0</v>
      </c>
      <c r="BL125" s="17" t="s">
        <v>200</v>
      </c>
      <c r="BM125" s="17" t="s">
        <v>253</v>
      </c>
    </row>
    <row r="126" s="1" customFormat="1">
      <c r="B126" s="39"/>
      <c r="C126" s="40"/>
      <c r="D126" s="229" t="s">
        <v>202</v>
      </c>
      <c r="E126" s="40"/>
      <c r="F126" s="230" t="s">
        <v>246</v>
      </c>
      <c r="G126" s="40"/>
      <c r="H126" s="40"/>
      <c r="I126" s="144"/>
      <c r="J126" s="40"/>
      <c r="K126" s="40"/>
      <c r="L126" s="44"/>
      <c r="M126" s="231"/>
      <c r="N126" s="80"/>
      <c r="O126" s="80"/>
      <c r="P126" s="80"/>
      <c r="Q126" s="80"/>
      <c r="R126" s="80"/>
      <c r="S126" s="80"/>
      <c r="T126" s="81"/>
      <c r="AT126" s="17" t="s">
        <v>202</v>
      </c>
      <c r="AU126" s="17" t="s">
        <v>89</v>
      </c>
    </row>
    <row r="127" s="1" customFormat="1">
      <c r="B127" s="39"/>
      <c r="C127" s="40"/>
      <c r="D127" s="229" t="s">
        <v>247</v>
      </c>
      <c r="E127" s="40"/>
      <c r="F127" s="230" t="s">
        <v>248</v>
      </c>
      <c r="G127" s="40"/>
      <c r="H127" s="40"/>
      <c r="I127" s="144"/>
      <c r="J127" s="40"/>
      <c r="K127" s="40"/>
      <c r="L127" s="44"/>
      <c r="M127" s="231"/>
      <c r="N127" s="80"/>
      <c r="O127" s="80"/>
      <c r="P127" s="80"/>
      <c r="Q127" s="80"/>
      <c r="R127" s="80"/>
      <c r="S127" s="80"/>
      <c r="T127" s="81"/>
      <c r="AT127" s="17" t="s">
        <v>247</v>
      </c>
      <c r="AU127" s="17" t="s">
        <v>89</v>
      </c>
    </row>
    <row r="128" s="12" customFormat="1">
      <c r="B128" s="232"/>
      <c r="C128" s="233"/>
      <c r="D128" s="229" t="s">
        <v>204</v>
      </c>
      <c r="E128" s="234" t="s">
        <v>39</v>
      </c>
      <c r="F128" s="235" t="s">
        <v>254</v>
      </c>
      <c r="G128" s="233"/>
      <c r="H128" s="236">
        <v>3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204</v>
      </c>
      <c r="AU128" s="242" t="s">
        <v>89</v>
      </c>
      <c r="AV128" s="12" t="s">
        <v>89</v>
      </c>
      <c r="AW128" s="12" t="s">
        <v>41</v>
      </c>
      <c r="AX128" s="12" t="s">
        <v>80</v>
      </c>
      <c r="AY128" s="242" t="s">
        <v>193</v>
      </c>
    </row>
    <row r="129" s="13" customFormat="1">
      <c r="B129" s="243"/>
      <c r="C129" s="244"/>
      <c r="D129" s="229" t="s">
        <v>204</v>
      </c>
      <c r="E129" s="245" t="s">
        <v>145</v>
      </c>
      <c r="F129" s="246" t="s">
        <v>207</v>
      </c>
      <c r="G129" s="244"/>
      <c r="H129" s="247">
        <v>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204</v>
      </c>
      <c r="AU129" s="253" t="s">
        <v>89</v>
      </c>
      <c r="AV129" s="13" t="s">
        <v>200</v>
      </c>
      <c r="AW129" s="13" t="s">
        <v>41</v>
      </c>
      <c r="AX129" s="13" t="s">
        <v>87</v>
      </c>
      <c r="AY129" s="253" t="s">
        <v>193</v>
      </c>
    </row>
    <row r="130" s="1" customFormat="1" ht="67.5" customHeight="1">
      <c r="B130" s="39"/>
      <c r="C130" s="217" t="s">
        <v>255</v>
      </c>
      <c r="D130" s="217" t="s">
        <v>196</v>
      </c>
      <c r="E130" s="218" t="s">
        <v>256</v>
      </c>
      <c r="F130" s="219" t="s">
        <v>257</v>
      </c>
      <c r="G130" s="220" t="s">
        <v>153</v>
      </c>
      <c r="H130" s="221">
        <v>47</v>
      </c>
      <c r="I130" s="222"/>
      <c r="J130" s="223">
        <f>ROUND(I130*H130,2)</f>
        <v>0</v>
      </c>
      <c r="K130" s="219" t="s">
        <v>199</v>
      </c>
      <c r="L130" s="44"/>
      <c r="M130" s="224" t="s">
        <v>39</v>
      </c>
      <c r="N130" s="225" t="s">
        <v>53</v>
      </c>
      <c r="O130" s="8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200</v>
      </c>
      <c r="AT130" s="17" t="s">
        <v>196</v>
      </c>
      <c r="AU130" s="17" t="s">
        <v>89</v>
      </c>
      <c r="AY130" s="17" t="s">
        <v>193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200</v>
      </c>
      <c r="BK130" s="228">
        <f>ROUND(I130*H130,2)</f>
        <v>0</v>
      </c>
      <c r="BL130" s="17" t="s">
        <v>200</v>
      </c>
      <c r="BM130" s="17" t="s">
        <v>258</v>
      </c>
    </row>
    <row r="131" s="1" customFormat="1">
      <c r="B131" s="39"/>
      <c r="C131" s="40"/>
      <c r="D131" s="229" t="s">
        <v>202</v>
      </c>
      <c r="E131" s="40"/>
      <c r="F131" s="230" t="s">
        <v>246</v>
      </c>
      <c r="G131" s="40"/>
      <c r="H131" s="40"/>
      <c r="I131" s="144"/>
      <c r="J131" s="40"/>
      <c r="K131" s="40"/>
      <c r="L131" s="44"/>
      <c r="M131" s="231"/>
      <c r="N131" s="80"/>
      <c r="O131" s="80"/>
      <c r="P131" s="80"/>
      <c r="Q131" s="80"/>
      <c r="R131" s="80"/>
      <c r="S131" s="80"/>
      <c r="T131" s="81"/>
      <c r="AT131" s="17" t="s">
        <v>202</v>
      </c>
      <c r="AU131" s="17" t="s">
        <v>89</v>
      </c>
    </row>
    <row r="132" s="1" customFormat="1">
      <c r="B132" s="39"/>
      <c r="C132" s="40"/>
      <c r="D132" s="229" t="s">
        <v>247</v>
      </c>
      <c r="E132" s="40"/>
      <c r="F132" s="230" t="s">
        <v>259</v>
      </c>
      <c r="G132" s="40"/>
      <c r="H132" s="40"/>
      <c r="I132" s="144"/>
      <c r="J132" s="40"/>
      <c r="K132" s="40"/>
      <c r="L132" s="44"/>
      <c r="M132" s="231"/>
      <c r="N132" s="80"/>
      <c r="O132" s="80"/>
      <c r="P132" s="80"/>
      <c r="Q132" s="80"/>
      <c r="R132" s="80"/>
      <c r="S132" s="80"/>
      <c r="T132" s="81"/>
      <c r="AT132" s="17" t="s">
        <v>247</v>
      </c>
      <c r="AU132" s="17" t="s">
        <v>89</v>
      </c>
    </row>
    <row r="133" s="12" customFormat="1">
      <c r="B133" s="232"/>
      <c r="C133" s="233"/>
      <c r="D133" s="229" t="s">
        <v>204</v>
      </c>
      <c r="E133" s="234" t="s">
        <v>39</v>
      </c>
      <c r="F133" s="235" t="s">
        <v>260</v>
      </c>
      <c r="G133" s="233"/>
      <c r="H133" s="236">
        <v>45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204</v>
      </c>
      <c r="AU133" s="242" t="s">
        <v>89</v>
      </c>
      <c r="AV133" s="12" t="s">
        <v>89</v>
      </c>
      <c r="AW133" s="12" t="s">
        <v>41</v>
      </c>
      <c r="AX133" s="12" t="s">
        <v>80</v>
      </c>
      <c r="AY133" s="242" t="s">
        <v>193</v>
      </c>
    </row>
    <row r="134" s="12" customFormat="1">
      <c r="B134" s="232"/>
      <c r="C134" s="233"/>
      <c r="D134" s="229" t="s">
        <v>204</v>
      </c>
      <c r="E134" s="234" t="s">
        <v>39</v>
      </c>
      <c r="F134" s="235" t="s">
        <v>261</v>
      </c>
      <c r="G134" s="233"/>
      <c r="H134" s="236">
        <v>2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204</v>
      </c>
      <c r="AU134" s="242" t="s">
        <v>89</v>
      </c>
      <c r="AV134" s="12" t="s">
        <v>89</v>
      </c>
      <c r="AW134" s="12" t="s">
        <v>41</v>
      </c>
      <c r="AX134" s="12" t="s">
        <v>80</v>
      </c>
      <c r="AY134" s="242" t="s">
        <v>193</v>
      </c>
    </row>
    <row r="135" s="13" customFormat="1">
      <c r="B135" s="243"/>
      <c r="C135" s="244"/>
      <c r="D135" s="229" t="s">
        <v>204</v>
      </c>
      <c r="E135" s="245" t="s">
        <v>39</v>
      </c>
      <c r="F135" s="246" t="s">
        <v>207</v>
      </c>
      <c r="G135" s="244"/>
      <c r="H135" s="247">
        <v>47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204</v>
      </c>
      <c r="AU135" s="253" t="s">
        <v>89</v>
      </c>
      <c r="AV135" s="13" t="s">
        <v>200</v>
      </c>
      <c r="AW135" s="13" t="s">
        <v>41</v>
      </c>
      <c r="AX135" s="13" t="s">
        <v>87</v>
      </c>
      <c r="AY135" s="253" t="s">
        <v>193</v>
      </c>
    </row>
    <row r="136" s="1" customFormat="1" ht="33.75" customHeight="1">
      <c r="B136" s="39"/>
      <c r="C136" s="217" t="s">
        <v>262</v>
      </c>
      <c r="D136" s="217" t="s">
        <v>196</v>
      </c>
      <c r="E136" s="218" t="s">
        <v>263</v>
      </c>
      <c r="F136" s="219" t="s">
        <v>264</v>
      </c>
      <c r="G136" s="220" t="s">
        <v>138</v>
      </c>
      <c r="H136" s="221">
        <v>12</v>
      </c>
      <c r="I136" s="222"/>
      <c r="J136" s="223">
        <f>ROUND(I136*H136,2)</f>
        <v>0</v>
      </c>
      <c r="K136" s="219" t="s">
        <v>199</v>
      </c>
      <c r="L136" s="44"/>
      <c r="M136" s="224" t="s">
        <v>39</v>
      </c>
      <c r="N136" s="225" t="s">
        <v>53</v>
      </c>
      <c r="O136" s="8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17" t="s">
        <v>200</v>
      </c>
      <c r="AT136" s="17" t="s">
        <v>196</v>
      </c>
      <c r="AU136" s="17" t="s">
        <v>89</v>
      </c>
      <c r="AY136" s="17" t="s">
        <v>193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200</v>
      </c>
      <c r="BK136" s="228">
        <f>ROUND(I136*H136,2)</f>
        <v>0</v>
      </c>
      <c r="BL136" s="17" t="s">
        <v>200</v>
      </c>
      <c r="BM136" s="17" t="s">
        <v>265</v>
      </c>
    </row>
    <row r="137" s="1" customFormat="1">
      <c r="B137" s="39"/>
      <c r="C137" s="40"/>
      <c r="D137" s="229" t="s">
        <v>202</v>
      </c>
      <c r="E137" s="40"/>
      <c r="F137" s="230" t="s">
        <v>266</v>
      </c>
      <c r="G137" s="40"/>
      <c r="H137" s="40"/>
      <c r="I137" s="144"/>
      <c r="J137" s="40"/>
      <c r="K137" s="40"/>
      <c r="L137" s="44"/>
      <c r="M137" s="231"/>
      <c r="N137" s="80"/>
      <c r="O137" s="80"/>
      <c r="P137" s="80"/>
      <c r="Q137" s="80"/>
      <c r="R137" s="80"/>
      <c r="S137" s="80"/>
      <c r="T137" s="81"/>
      <c r="AT137" s="17" t="s">
        <v>202</v>
      </c>
      <c r="AU137" s="17" t="s">
        <v>89</v>
      </c>
    </row>
    <row r="138" s="12" customFormat="1">
      <c r="B138" s="232"/>
      <c r="C138" s="233"/>
      <c r="D138" s="229" t="s">
        <v>204</v>
      </c>
      <c r="E138" s="234" t="s">
        <v>39</v>
      </c>
      <c r="F138" s="235" t="s">
        <v>267</v>
      </c>
      <c r="G138" s="233"/>
      <c r="H138" s="236">
        <v>12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204</v>
      </c>
      <c r="AU138" s="242" t="s">
        <v>89</v>
      </c>
      <c r="AV138" s="12" t="s">
        <v>89</v>
      </c>
      <c r="AW138" s="12" t="s">
        <v>41</v>
      </c>
      <c r="AX138" s="12" t="s">
        <v>80</v>
      </c>
      <c r="AY138" s="242" t="s">
        <v>193</v>
      </c>
    </row>
    <row r="139" s="13" customFormat="1">
      <c r="B139" s="243"/>
      <c r="C139" s="244"/>
      <c r="D139" s="229" t="s">
        <v>204</v>
      </c>
      <c r="E139" s="245" t="s">
        <v>39</v>
      </c>
      <c r="F139" s="246" t="s">
        <v>207</v>
      </c>
      <c r="G139" s="244"/>
      <c r="H139" s="247">
        <v>12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204</v>
      </c>
      <c r="AU139" s="253" t="s">
        <v>89</v>
      </c>
      <c r="AV139" s="13" t="s">
        <v>200</v>
      </c>
      <c r="AW139" s="13" t="s">
        <v>41</v>
      </c>
      <c r="AX139" s="13" t="s">
        <v>87</v>
      </c>
      <c r="AY139" s="253" t="s">
        <v>193</v>
      </c>
    </row>
    <row r="140" s="1" customFormat="1" ht="22.5" customHeight="1">
      <c r="B140" s="39"/>
      <c r="C140" s="217" t="s">
        <v>268</v>
      </c>
      <c r="D140" s="217" t="s">
        <v>196</v>
      </c>
      <c r="E140" s="218" t="s">
        <v>269</v>
      </c>
      <c r="F140" s="219" t="s">
        <v>270</v>
      </c>
      <c r="G140" s="220" t="s">
        <v>153</v>
      </c>
      <c r="H140" s="221">
        <v>55</v>
      </c>
      <c r="I140" s="222"/>
      <c r="J140" s="223">
        <f>ROUND(I140*H140,2)</f>
        <v>0</v>
      </c>
      <c r="K140" s="219" t="s">
        <v>199</v>
      </c>
      <c r="L140" s="44"/>
      <c r="M140" s="224" t="s">
        <v>39</v>
      </c>
      <c r="N140" s="225" t="s">
        <v>53</v>
      </c>
      <c r="O140" s="8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200</v>
      </c>
      <c r="AT140" s="17" t="s">
        <v>196</v>
      </c>
      <c r="AU140" s="17" t="s">
        <v>89</v>
      </c>
      <c r="AY140" s="17" t="s">
        <v>193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200</v>
      </c>
      <c r="BK140" s="228">
        <f>ROUND(I140*H140,2)</f>
        <v>0</v>
      </c>
      <c r="BL140" s="17" t="s">
        <v>200</v>
      </c>
      <c r="BM140" s="17" t="s">
        <v>271</v>
      </c>
    </row>
    <row r="141" s="1" customFormat="1">
      <c r="B141" s="39"/>
      <c r="C141" s="40"/>
      <c r="D141" s="229" t="s">
        <v>202</v>
      </c>
      <c r="E141" s="40"/>
      <c r="F141" s="230" t="s">
        <v>272</v>
      </c>
      <c r="G141" s="40"/>
      <c r="H141" s="40"/>
      <c r="I141" s="144"/>
      <c r="J141" s="40"/>
      <c r="K141" s="40"/>
      <c r="L141" s="44"/>
      <c r="M141" s="231"/>
      <c r="N141" s="80"/>
      <c r="O141" s="80"/>
      <c r="P141" s="80"/>
      <c r="Q141" s="80"/>
      <c r="R141" s="80"/>
      <c r="S141" s="80"/>
      <c r="T141" s="81"/>
      <c r="AT141" s="17" t="s">
        <v>202</v>
      </c>
      <c r="AU141" s="17" t="s">
        <v>89</v>
      </c>
    </row>
    <row r="142" s="12" customFormat="1">
      <c r="B142" s="232"/>
      <c r="C142" s="233"/>
      <c r="D142" s="229" t="s">
        <v>204</v>
      </c>
      <c r="E142" s="234" t="s">
        <v>39</v>
      </c>
      <c r="F142" s="235" t="s">
        <v>273</v>
      </c>
      <c r="G142" s="233"/>
      <c r="H142" s="236">
        <v>55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204</v>
      </c>
      <c r="AU142" s="242" t="s">
        <v>89</v>
      </c>
      <c r="AV142" s="12" t="s">
        <v>89</v>
      </c>
      <c r="AW142" s="12" t="s">
        <v>41</v>
      </c>
      <c r="AX142" s="12" t="s">
        <v>80</v>
      </c>
      <c r="AY142" s="242" t="s">
        <v>193</v>
      </c>
    </row>
    <row r="143" s="13" customFormat="1">
      <c r="B143" s="243"/>
      <c r="C143" s="244"/>
      <c r="D143" s="229" t="s">
        <v>204</v>
      </c>
      <c r="E143" s="245" t="s">
        <v>164</v>
      </c>
      <c r="F143" s="246" t="s">
        <v>207</v>
      </c>
      <c r="G143" s="244"/>
      <c r="H143" s="247">
        <v>55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204</v>
      </c>
      <c r="AU143" s="253" t="s">
        <v>89</v>
      </c>
      <c r="AV143" s="13" t="s">
        <v>200</v>
      </c>
      <c r="AW143" s="13" t="s">
        <v>41</v>
      </c>
      <c r="AX143" s="13" t="s">
        <v>87</v>
      </c>
      <c r="AY143" s="253" t="s">
        <v>193</v>
      </c>
    </row>
    <row r="144" s="1" customFormat="1" ht="33.75" customHeight="1">
      <c r="B144" s="39"/>
      <c r="C144" s="217" t="s">
        <v>274</v>
      </c>
      <c r="D144" s="217" t="s">
        <v>196</v>
      </c>
      <c r="E144" s="218" t="s">
        <v>275</v>
      </c>
      <c r="F144" s="219" t="s">
        <v>276</v>
      </c>
      <c r="G144" s="220" t="s">
        <v>124</v>
      </c>
      <c r="H144" s="221">
        <v>7.5999999999999996</v>
      </c>
      <c r="I144" s="222"/>
      <c r="J144" s="223">
        <f>ROUND(I144*H144,2)</f>
        <v>0</v>
      </c>
      <c r="K144" s="219" t="s">
        <v>199</v>
      </c>
      <c r="L144" s="44"/>
      <c r="M144" s="224" t="s">
        <v>39</v>
      </c>
      <c r="N144" s="225" t="s">
        <v>53</v>
      </c>
      <c r="O144" s="8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17" t="s">
        <v>200</v>
      </c>
      <c r="AT144" s="17" t="s">
        <v>196</v>
      </c>
      <c r="AU144" s="17" t="s">
        <v>89</v>
      </c>
      <c r="AY144" s="17" t="s">
        <v>193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200</v>
      </c>
      <c r="BK144" s="228">
        <f>ROUND(I144*H144,2)</f>
        <v>0</v>
      </c>
      <c r="BL144" s="17" t="s">
        <v>200</v>
      </c>
      <c r="BM144" s="17" t="s">
        <v>277</v>
      </c>
    </row>
    <row r="145" s="1" customFormat="1">
      <c r="B145" s="39"/>
      <c r="C145" s="40"/>
      <c r="D145" s="229" t="s">
        <v>202</v>
      </c>
      <c r="E145" s="40"/>
      <c r="F145" s="230" t="s">
        <v>278</v>
      </c>
      <c r="G145" s="40"/>
      <c r="H145" s="40"/>
      <c r="I145" s="144"/>
      <c r="J145" s="40"/>
      <c r="K145" s="40"/>
      <c r="L145" s="44"/>
      <c r="M145" s="231"/>
      <c r="N145" s="80"/>
      <c r="O145" s="80"/>
      <c r="P145" s="80"/>
      <c r="Q145" s="80"/>
      <c r="R145" s="80"/>
      <c r="S145" s="80"/>
      <c r="T145" s="81"/>
      <c r="AT145" s="17" t="s">
        <v>202</v>
      </c>
      <c r="AU145" s="17" t="s">
        <v>89</v>
      </c>
    </row>
    <row r="146" s="1" customFormat="1">
      <c r="B146" s="39"/>
      <c r="C146" s="40"/>
      <c r="D146" s="229" t="s">
        <v>247</v>
      </c>
      <c r="E146" s="40"/>
      <c r="F146" s="230" t="s">
        <v>279</v>
      </c>
      <c r="G146" s="40"/>
      <c r="H146" s="40"/>
      <c r="I146" s="144"/>
      <c r="J146" s="40"/>
      <c r="K146" s="40"/>
      <c r="L146" s="44"/>
      <c r="M146" s="231"/>
      <c r="N146" s="80"/>
      <c r="O146" s="80"/>
      <c r="P146" s="80"/>
      <c r="Q146" s="80"/>
      <c r="R146" s="80"/>
      <c r="S146" s="80"/>
      <c r="T146" s="81"/>
      <c r="AT146" s="17" t="s">
        <v>247</v>
      </c>
      <c r="AU146" s="17" t="s">
        <v>89</v>
      </c>
    </row>
    <row r="147" s="12" customFormat="1">
      <c r="B147" s="232"/>
      <c r="C147" s="233"/>
      <c r="D147" s="229" t="s">
        <v>204</v>
      </c>
      <c r="E147" s="234" t="s">
        <v>39</v>
      </c>
      <c r="F147" s="235" t="s">
        <v>280</v>
      </c>
      <c r="G147" s="233"/>
      <c r="H147" s="236">
        <v>7.5999999999999996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204</v>
      </c>
      <c r="AU147" s="242" t="s">
        <v>89</v>
      </c>
      <c r="AV147" s="12" t="s">
        <v>89</v>
      </c>
      <c r="AW147" s="12" t="s">
        <v>41</v>
      </c>
      <c r="AX147" s="12" t="s">
        <v>80</v>
      </c>
      <c r="AY147" s="242" t="s">
        <v>193</v>
      </c>
    </row>
    <row r="148" s="13" customFormat="1">
      <c r="B148" s="243"/>
      <c r="C148" s="244"/>
      <c r="D148" s="229" t="s">
        <v>204</v>
      </c>
      <c r="E148" s="245" t="s">
        <v>141</v>
      </c>
      <c r="F148" s="246" t="s">
        <v>207</v>
      </c>
      <c r="G148" s="244"/>
      <c r="H148" s="247">
        <v>7.5999999999999996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204</v>
      </c>
      <c r="AU148" s="253" t="s">
        <v>89</v>
      </c>
      <c r="AV148" s="13" t="s">
        <v>200</v>
      </c>
      <c r="AW148" s="13" t="s">
        <v>41</v>
      </c>
      <c r="AX148" s="13" t="s">
        <v>87</v>
      </c>
      <c r="AY148" s="253" t="s">
        <v>193</v>
      </c>
    </row>
    <row r="149" s="1" customFormat="1" ht="45" customHeight="1">
      <c r="B149" s="39"/>
      <c r="C149" s="217" t="s">
        <v>281</v>
      </c>
      <c r="D149" s="217" t="s">
        <v>196</v>
      </c>
      <c r="E149" s="218" t="s">
        <v>282</v>
      </c>
      <c r="F149" s="219" t="s">
        <v>283</v>
      </c>
      <c r="G149" s="220" t="s">
        <v>124</v>
      </c>
      <c r="H149" s="221">
        <v>450</v>
      </c>
      <c r="I149" s="222"/>
      <c r="J149" s="223">
        <f>ROUND(I149*H149,2)</f>
        <v>0</v>
      </c>
      <c r="K149" s="219" t="s">
        <v>199</v>
      </c>
      <c r="L149" s="44"/>
      <c r="M149" s="224" t="s">
        <v>39</v>
      </c>
      <c r="N149" s="225" t="s">
        <v>53</v>
      </c>
      <c r="O149" s="8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200</v>
      </c>
      <c r="AT149" s="17" t="s">
        <v>196</v>
      </c>
      <c r="AU149" s="17" t="s">
        <v>89</v>
      </c>
      <c r="AY149" s="17" t="s">
        <v>193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200</v>
      </c>
      <c r="BK149" s="228">
        <f>ROUND(I149*H149,2)</f>
        <v>0</v>
      </c>
      <c r="BL149" s="17" t="s">
        <v>200</v>
      </c>
      <c r="BM149" s="17" t="s">
        <v>284</v>
      </c>
    </row>
    <row r="150" s="1" customFormat="1">
      <c r="B150" s="39"/>
      <c r="C150" s="40"/>
      <c r="D150" s="229" t="s">
        <v>202</v>
      </c>
      <c r="E150" s="40"/>
      <c r="F150" s="230" t="s">
        <v>285</v>
      </c>
      <c r="G150" s="40"/>
      <c r="H150" s="40"/>
      <c r="I150" s="144"/>
      <c r="J150" s="40"/>
      <c r="K150" s="40"/>
      <c r="L150" s="44"/>
      <c r="M150" s="231"/>
      <c r="N150" s="80"/>
      <c r="O150" s="80"/>
      <c r="P150" s="80"/>
      <c r="Q150" s="80"/>
      <c r="R150" s="80"/>
      <c r="S150" s="80"/>
      <c r="T150" s="81"/>
      <c r="AT150" s="17" t="s">
        <v>202</v>
      </c>
      <c r="AU150" s="17" t="s">
        <v>89</v>
      </c>
    </row>
    <row r="151" s="1" customFormat="1">
      <c r="B151" s="39"/>
      <c r="C151" s="40"/>
      <c r="D151" s="229" t="s">
        <v>247</v>
      </c>
      <c r="E151" s="40"/>
      <c r="F151" s="230" t="s">
        <v>279</v>
      </c>
      <c r="G151" s="40"/>
      <c r="H151" s="40"/>
      <c r="I151" s="144"/>
      <c r="J151" s="40"/>
      <c r="K151" s="40"/>
      <c r="L151" s="44"/>
      <c r="M151" s="231"/>
      <c r="N151" s="80"/>
      <c r="O151" s="80"/>
      <c r="P151" s="80"/>
      <c r="Q151" s="80"/>
      <c r="R151" s="80"/>
      <c r="S151" s="80"/>
      <c r="T151" s="81"/>
      <c r="AT151" s="17" t="s">
        <v>247</v>
      </c>
      <c r="AU151" s="17" t="s">
        <v>89</v>
      </c>
    </row>
    <row r="152" s="12" customFormat="1">
      <c r="B152" s="232"/>
      <c r="C152" s="233"/>
      <c r="D152" s="229" t="s">
        <v>204</v>
      </c>
      <c r="E152" s="234" t="s">
        <v>39</v>
      </c>
      <c r="F152" s="235" t="s">
        <v>286</v>
      </c>
      <c r="G152" s="233"/>
      <c r="H152" s="236">
        <v>450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204</v>
      </c>
      <c r="AU152" s="242" t="s">
        <v>89</v>
      </c>
      <c r="AV152" s="12" t="s">
        <v>89</v>
      </c>
      <c r="AW152" s="12" t="s">
        <v>41</v>
      </c>
      <c r="AX152" s="12" t="s">
        <v>80</v>
      </c>
      <c r="AY152" s="242" t="s">
        <v>193</v>
      </c>
    </row>
    <row r="153" s="13" customFormat="1">
      <c r="B153" s="243"/>
      <c r="C153" s="244"/>
      <c r="D153" s="229" t="s">
        <v>204</v>
      </c>
      <c r="E153" s="245" t="s">
        <v>122</v>
      </c>
      <c r="F153" s="246" t="s">
        <v>207</v>
      </c>
      <c r="G153" s="244"/>
      <c r="H153" s="247">
        <v>450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204</v>
      </c>
      <c r="AU153" s="253" t="s">
        <v>89</v>
      </c>
      <c r="AV153" s="13" t="s">
        <v>200</v>
      </c>
      <c r="AW153" s="13" t="s">
        <v>41</v>
      </c>
      <c r="AX153" s="13" t="s">
        <v>87</v>
      </c>
      <c r="AY153" s="253" t="s">
        <v>193</v>
      </c>
    </row>
    <row r="154" s="1" customFormat="1" ht="33.75" customHeight="1">
      <c r="B154" s="39"/>
      <c r="C154" s="217" t="s">
        <v>8</v>
      </c>
      <c r="D154" s="217" t="s">
        <v>196</v>
      </c>
      <c r="E154" s="218" t="s">
        <v>287</v>
      </c>
      <c r="F154" s="219" t="s">
        <v>288</v>
      </c>
      <c r="G154" s="220" t="s">
        <v>124</v>
      </c>
      <c r="H154" s="221">
        <v>1280</v>
      </c>
      <c r="I154" s="222"/>
      <c r="J154" s="223">
        <f>ROUND(I154*H154,2)</f>
        <v>0</v>
      </c>
      <c r="K154" s="219" t="s">
        <v>199</v>
      </c>
      <c r="L154" s="44"/>
      <c r="M154" s="224" t="s">
        <v>39</v>
      </c>
      <c r="N154" s="225" t="s">
        <v>53</v>
      </c>
      <c r="O154" s="8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17" t="s">
        <v>200</v>
      </c>
      <c r="AT154" s="17" t="s">
        <v>196</v>
      </c>
      <c r="AU154" s="17" t="s">
        <v>89</v>
      </c>
      <c r="AY154" s="17" t="s">
        <v>193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200</v>
      </c>
      <c r="BK154" s="228">
        <f>ROUND(I154*H154,2)</f>
        <v>0</v>
      </c>
      <c r="BL154" s="17" t="s">
        <v>200</v>
      </c>
      <c r="BM154" s="17" t="s">
        <v>289</v>
      </c>
    </row>
    <row r="155" s="1" customFormat="1">
      <c r="B155" s="39"/>
      <c r="C155" s="40"/>
      <c r="D155" s="229" t="s">
        <v>202</v>
      </c>
      <c r="E155" s="40"/>
      <c r="F155" s="230" t="s">
        <v>290</v>
      </c>
      <c r="G155" s="40"/>
      <c r="H155" s="40"/>
      <c r="I155" s="144"/>
      <c r="J155" s="40"/>
      <c r="K155" s="40"/>
      <c r="L155" s="44"/>
      <c r="M155" s="231"/>
      <c r="N155" s="80"/>
      <c r="O155" s="80"/>
      <c r="P155" s="80"/>
      <c r="Q155" s="80"/>
      <c r="R155" s="80"/>
      <c r="S155" s="80"/>
      <c r="T155" s="81"/>
      <c r="AT155" s="17" t="s">
        <v>202</v>
      </c>
      <c r="AU155" s="17" t="s">
        <v>89</v>
      </c>
    </row>
    <row r="156" s="1" customFormat="1">
      <c r="B156" s="39"/>
      <c r="C156" s="40"/>
      <c r="D156" s="229" t="s">
        <v>247</v>
      </c>
      <c r="E156" s="40"/>
      <c r="F156" s="230" t="s">
        <v>279</v>
      </c>
      <c r="G156" s="40"/>
      <c r="H156" s="40"/>
      <c r="I156" s="144"/>
      <c r="J156" s="40"/>
      <c r="K156" s="40"/>
      <c r="L156" s="44"/>
      <c r="M156" s="231"/>
      <c r="N156" s="80"/>
      <c r="O156" s="80"/>
      <c r="P156" s="80"/>
      <c r="Q156" s="80"/>
      <c r="R156" s="80"/>
      <c r="S156" s="80"/>
      <c r="T156" s="81"/>
      <c r="AT156" s="17" t="s">
        <v>247</v>
      </c>
      <c r="AU156" s="17" t="s">
        <v>89</v>
      </c>
    </row>
    <row r="157" s="12" customFormat="1">
      <c r="B157" s="232"/>
      <c r="C157" s="233"/>
      <c r="D157" s="229" t="s">
        <v>204</v>
      </c>
      <c r="E157" s="234" t="s">
        <v>39</v>
      </c>
      <c r="F157" s="235" t="s">
        <v>291</v>
      </c>
      <c r="G157" s="233"/>
      <c r="H157" s="236">
        <v>1280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204</v>
      </c>
      <c r="AU157" s="242" t="s">
        <v>89</v>
      </c>
      <c r="AV157" s="12" t="s">
        <v>89</v>
      </c>
      <c r="AW157" s="12" t="s">
        <v>41</v>
      </c>
      <c r="AX157" s="12" t="s">
        <v>87</v>
      </c>
      <c r="AY157" s="242" t="s">
        <v>193</v>
      </c>
    </row>
    <row r="158" s="1" customFormat="1" ht="22.5" customHeight="1">
      <c r="B158" s="39"/>
      <c r="C158" s="217" t="s">
        <v>292</v>
      </c>
      <c r="D158" s="217" t="s">
        <v>196</v>
      </c>
      <c r="E158" s="218" t="s">
        <v>293</v>
      </c>
      <c r="F158" s="219" t="s">
        <v>294</v>
      </c>
      <c r="G158" s="220" t="s">
        <v>153</v>
      </c>
      <c r="H158" s="221">
        <v>148</v>
      </c>
      <c r="I158" s="222"/>
      <c r="J158" s="223">
        <f>ROUND(I158*H158,2)</f>
        <v>0</v>
      </c>
      <c r="K158" s="219" t="s">
        <v>199</v>
      </c>
      <c r="L158" s="44"/>
      <c r="M158" s="224" t="s">
        <v>39</v>
      </c>
      <c r="N158" s="225" t="s">
        <v>53</v>
      </c>
      <c r="O158" s="8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17" t="s">
        <v>200</v>
      </c>
      <c r="AT158" s="17" t="s">
        <v>196</v>
      </c>
      <c r="AU158" s="17" t="s">
        <v>89</v>
      </c>
      <c r="AY158" s="17" t="s">
        <v>193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200</v>
      </c>
      <c r="BK158" s="228">
        <f>ROUND(I158*H158,2)</f>
        <v>0</v>
      </c>
      <c r="BL158" s="17" t="s">
        <v>200</v>
      </c>
      <c r="BM158" s="17" t="s">
        <v>295</v>
      </c>
    </row>
    <row r="159" s="1" customFormat="1">
      <c r="B159" s="39"/>
      <c r="C159" s="40"/>
      <c r="D159" s="229" t="s">
        <v>202</v>
      </c>
      <c r="E159" s="40"/>
      <c r="F159" s="230" t="s">
        <v>296</v>
      </c>
      <c r="G159" s="40"/>
      <c r="H159" s="40"/>
      <c r="I159" s="144"/>
      <c r="J159" s="40"/>
      <c r="K159" s="40"/>
      <c r="L159" s="44"/>
      <c r="M159" s="231"/>
      <c r="N159" s="80"/>
      <c r="O159" s="80"/>
      <c r="P159" s="80"/>
      <c r="Q159" s="80"/>
      <c r="R159" s="80"/>
      <c r="S159" s="80"/>
      <c r="T159" s="81"/>
      <c r="AT159" s="17" t="s">
        <v>202</v>
      </c>
      <c r="AU159" s="17" t="s">
        <v>89</v>
      </c>
    </row>
    <row r="160" s="1" customFormat="1">
      <c r="B160" s="39"/>
      <c r="C160" s="40"/>
      <c r="D160" s="229" t="s">
        <v>247</v>
      </c>
      <c r="E160" s="40"/>
      <c r="F160" s="230" t="s">
        <v>297</v>
      </c>
      <c r="G160" s="40"/>
      <c r="H160" s="40"/>
      <c r="I160" s="144"/>
      <c r="J160" s="40"/>
      <c r="K160" s="40"/>
      <c r="L160" s="44"/>
      <c r="M160" s="231"/>
      <c r="N160" s="80"/>
      <c r="O160" s="80"/>
      <c r="P160" s="80"/>
      <c r="Q160" s="80"/>
      <c r="R160" s="80"/>
      <c r="S160" s="80"/>
      <c r="T160" s="81"/>
      <c r="AT160" s="17" t="s">
        <v>247</v>
      </c>
      <c r="AU160" s="17" t="s">
        <v>89</v>
      </c>
    </row>
    <row r="161" s="12" customFormat="1">
      <c r="B161" s="232"/>
      <c r="C161" s="233"/>
      <c r="D161" s="229" t="s">
        <v>204</v>
      </c>
      <c r="E161" s="234" t="s">
        <v>39</v>
      </c>
      <c r="F161" s="235" t="s">
        <v>298</v>
      </c>
      <c r="G161" s="233"/>
      <c r="H161" s="236">
        <v>148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204</v>
      </c>
      <c r="AU161" s="242" t="s">
        <v>89</v>
      </c>
      <c r="AV161" s="12" t="s">
        <v>89</v>
      </c>
      <c r="AW161" s="12" t="s">
        <v>41</v>
      </c>
      <c r="AX161" s="12" t="s">
        <v>80</v>
      </c>
      <c r="AY161" s="242" t="s">
        <v>193</v>
      </c>
    </row>
    <row r="162" s="13" customFormat="1">
      <c r="B162" s="243"/>
      <c r="C162" s="244"/>
      <c r="D162" s="229" t="s">
        <v>204</v>
      </c>
      <c r="E162" s="245" t="s">
        <v>39</v>
      </c>
      <c r="F162" s="246" t="s">
        <v>207</v>
      </c>
      <c r="G162" s="244"/>
      <c r="H162" s="247">
        <v>148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204</v>
      </c>
      <c r="AU162" s="253" t="s">
        <v>89</v>
      </c>
      <c r="AV162" s="13" t="s">
        <v>200</v>
      </c>
      <c r="AW162" s="13" t="s">
        <v>41</v>
      </c>
      <c r="AX162" s="13" t="s">
        <v>87</v>
      </c>
      <c r="AY162" s="253" t="s">
        <v>193</v>
      </c>
    </row>
    <row r="163" s="1" customFormat="1" ht="33.75" customHeight="1">
      <c r="B163" s="39"/>
      <c r="C163" s="217" t="s">
        <v>299</v>
      </c>
      <c r="D163" s="217" t="s">
        <v>196</v>
      </c>
      <c r="E163" s="218" t="s">
        <v>300</v>
      </c>
      <c r="F163" s="219" t="s">
        <v>301</v>
      </c>
      <c r="G163" s="220" t="s">
        <v>302</v>
      </c>
      <c r="H163" s="221">
        <v>30</v>
      </c>
      <c r="I163" s="222"/>
      <c r="J163" s="223">
        <f>ROUND(I163*H163,2)</f>
        <v>0</v>
      </c>
      <c r="K163" s="219" t="s">
        <v>199</v>
      </c>
      <c r="L163" s="44"/>
      <c r="M163" s="224" t="s">
        <v>39</v>
      </c>
      <c r="N163" s="225" t="s">
        <v>53</v>
      </c>
      <c r="O163" s="8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17" t="s">
        <v>200</v>
      </c>
      <c r="AT163" s="17" t="s">
        <v>196</v>
      </c>
      <c r="AU163" s="17" t="s">
        <v>89</v>
      </c>
      <c r="AY163" s="17" t="s">
        <v>193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200</v>
      </c>
      <c r="BK163" s="228">
        <f>ROUND(I163*H163,2)</f>
        <v>0</v>
      </c>
      <c r="BL163" s="17" t="s">
        <v>200</v>
      </c>
      <c r="BM163" s="17" t="s">
        <v>303</v>
      </c>
    </row>
    <row r="164" s="1" customFormat="1">
      <c r="B164" s="39"/>
      <c r="C164" s="40"/>
      <c r="D164" s="229" t="s">
        <v>202</v>
      </c>
      <c r="E164" s="40"/>
      <c r="F164" s="230" t="s">
        <v>304</v>
      </c>
      <c r="G164" s="40"/>
      <c r="H164" s="40"/>
      <c r="I164" s="144"/>
      <c r="J164" s="40"/>
      <c r="K164" s="40"/>
      <c r="L164" s="44"/>
      <c r="M164" s="231"/>
      <c r="N164" s="80"/>
      <c r="O164" s="80"/>
      <c r="P164" s="80"/>
      <c r="Q164" s="80"/>
      <c r="R164" s="80"/>
      <c r="S164" s="80"/>
      <c r="T164" s="81"/>
      <c r="AT164" s="17" t="s">
        <v>202</v>
      </c>
      <c r="AU164" s="17" t="s">
        <v>89</v>
      </c>
    </row>
    <row r="165" s="1" customFormat="1">
      <c r="B165" s="39"/>
      <c r="C165" s="40"/>
      <c r="D165" s="229" t="s">
        <v>247</v>
      </c>
      <c r="E165" s="40"/>
      <c r="F165" s="230" t="s">
        <v>305</v>
      </c>
      <c r="G165" s="40"/>
      <c r="H165" s="40"/>
      <c r="I165" s="144"/>
      <c r="J165" s="40"/>
      <c r="K165" s="40"/>
      <c r="L165" s="44"/>
      <c r="M165" s="231"/>
      <c r="N165" s="80"/>
      <c r="O165" s="80"/>
      <c r="P165" s="80"/>
      <c r="Q165" s="80"/>
      <c r="R165" s="80"/>
      <c r="S165" s="80"/>
      <c r="T165" s="81"/>
      <c r="AT165" s="17" t="s">
        <v>247</v>
      </c>
      <c r="AU165" s="17" t="s">
        <v>89</v>
      </c>
    </row>
    <row r="166" s="12" customFormat="1">
      <c r="B166" s="232"/>
      <c r="C166" s="233"/>
      <c r="D166" s="229" t="s">
        <v>204</v>
      </c>
      <c r="E166" s="234" t="s">
        <v>39</v>
      </c>
      <c r="F166" s="235" t="s">
        <v>306</v>
      </c>
      <c r="G166" s="233"/>
      <c r="H166" s="236">
        <v>30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204</v>
      </c>
      <c r="AU166" s="242" t="s">
        <v>89</v>
      </c>
      <c r="AV166" s="12" t="s">
        <v>89</v>
      </c>
      <c r="AW166" s="12" t="s">
        <v>41</v>
      </c>
      <c r="AX166" s="12" t="s">
        <v>80</v>
      </c>
      <c r="AY166" s="242" t="s">
        <v>193</v>
      </c>
    </row>
    <row r="167" s="13" customFormat="1">
      <c r="B167" s="243"/>
      <c r="C167" s="244"/>
      <c r="D167" s="229" t="s">
        <v>204</v>
      </c>
      <c r="E167" s="245" t="s">
        <v>39</v>
      </c>
      <c r="F167" s="246" t="s">
        <v>207</v>
      </c>
      <c r="G167" s="244"/>
      <c r="H167" s="247">
        <v>30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204</v>
      </c>
      <c r="AU167" s="253" t="s">
        <v>89</v>
      </c>
      <c r="AV167" s="13" t="s">
        <v>200</v>
      </c>
      <c r="AW167" s="13" t="s">
        <v>41</v>
      </c>
      <c r="AX167" s="13" t="s">
        <v>87</v>
      </c>
      <c r="AY167" s="253" t="s">
        <v>193</v>
      </c>
    </row>
    <row r="168" s="1" customFormat="1" ht="33.75" customHeight="1">
      <c r="B168" s="39"/>
      <c r="C168" s="217" t="s">
        <v>307</v>
      </c>
      <c r="D168" s="217" t="s">
        <v>196</v>
      </c>
      <c r="E168" s="218" t="s">
        <v>308</v>
      </c>
      <c r="F168" s="219" t="s">
        <v>309</v>
      </c>
      <c r="G168" s="220" t="s">
        <v>138</v>
      </c>
      <c r="H168" s="221">
        <v>2478</v>
      </c>
      <c r="I168" s="222"/>
      <c r="J168" s="223">
        <f>ROUND(I168*H168,2)</f>
        <v>0</v>
      </c>
      <c r="K168" s="219" t="s">
        <v>199</v>
      </c>
      <c r="L168" s="44"/>
      <c r="M168" s="224" t="s">
        <v>39</v>
      </c>
      <c r="N168" s="225" t="s">
        <v>53</v>
      </c>
      <c r="O168" s="8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17" t="s">
        <v>200</v>
      </c>
      <c r="AT168" s="17" t="s">
        <v>196</v>
      </c>
      <c r="AU168" s="17" t="s">
        <v>89</v>
      </c>
      <c r="AY168" s="17" t="s">
        <v>193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200</v>
      </c>
      <c r="BK168" s="228">
        <f>ROUND(I168*H168,2)</f>
        <v>0</v>
      </c>
      <c r="BL168" s="17" t="s">
        <v>200</v>
      </c>
      <c r="BM168" s="17" t="s">
        <v>310</v>
      </c>
    </row>
    <row r="169" s="1" customFormat="1">
      <c r="B169" s="39"/>
      <c r="C169" s="40"/>
      <c r="D169" s="229" t="s">
        <v>202</v>
      </c>
      <c r="E169" s="40"/>
      <c r="F169" s="230" t="s">
        <v>311</v>
      </c>
      <c r="G169" s="40"/>
      <c r="H169" s="40"/>
      <c r="I169" s="144"/>
      <c r="J169" s="40"/>
      <c r="K169" s="40"/>
      <c r="L169" s="44"/>
      <c r="M169" s="231"/>
      <c r="N169" s="80"/>
      <c r="O169" s="80"/>
      <c r="P169" s="80"/>
      <c r="Q169" s="80"/>
      <c r="R169" s="80"/>
      <c r="S169" s="80"/>
      <c r="T169" s="81"/>
      <c r="AT169" s="17" t="s">
        <v>202</v>
      </c>
      <c r="AU169" s="17" t="s">
        <v>89</v>
      </c>
    </row>
    <row r="170" s="14" customFormat="1">
      <c r="B170" s="254"/>
      <c r="C170" s="255"/>
      <c r="D170" s="229" t="s">
        <v>204</v>
      </c>
      <c r="E170" s="256" t="s">
        <v>39</v>
      </c>
      <c r="F170" s="257" t="s">
        <v>312</v>
      </c>
      <c r="G170" s="255"/>
      <c r="H170" s="256" t="s">
        <v>39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AT170" s="263" t="s">
        <v>204</v>
      </c>
      <c r="AU170" s="263" t="s">
        <v>89</v>
      </c>
      <c r="AV170" s="14" t="s">
        <v>87</v>
      </c>
      <c r="AW170" s="14" t="s">
        <v>41</v>
      </c>
      <c r="AX170" s="14" t="s">
        <v>80</v>
      </c>
      <c r="AY170" s="263" t="s">
        <v>193</v>
      </c>
    </row>
    <row r="171" s="12" customFormat="1">
      <c r="B171" s="232"/>
      <c r="C171" s="233"/>
      <c r="D171" s="229" t="s">
        <v>204</v>
      </c>
      <c r="E171" s="234" t="s">
        <v>131</v>
      </c>
      <c r="F171" s="235" t="s">
        <v>313</v>
      </c>
      <c r="G171" s="233"/>
      <c r="H171" s="236">
        <v>1064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204</v>
      </c>
      <c r="AU171" s="242" t="s">
        <v>89</v>
      </c>
      <c r="AV171" s="12" t="s">
        <v>89</v>
      </c>
      <c r="AW171" s="12" t="s">
        <v>41</v>
      </c>
      <c r="AX171" s="12" t="s">
        <v>80</v>
      </c>
      <c r="AY171" s="242" t="s">
        <v>193</v>
      </c>
    </row>
    <row r="172" s="14" customFormat="1">
      <c r="B172" s="254"/>
      <c r="C172" s="255"/>
      <c r="D172" s="229" t="s">
        <v>204</v>
      </c>
      <c r="E172" s="256" t="s">
        <v>39</v>
      </c>
      <c r="F172" s="257" t="s">
        <v>314</v>
      </c>
      <c r="G172" s="255"/>
      <c r="H172" s="256" t="s">
        <v>39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204</v>
      </c>
      <c r="AU172" s="263" t="s">
        <v>89</v>
      </c>
      <c r="AV172" s="14" t="s">
        <v>87</v>
      </c>
      <c r="AW172" s="14" t="s">
        <v>41</v>
      </c>
      <c r="AX172" s="14" t="s">
        <v>80</v>
      </c>
      <c r="AY172" s="263" t="s">
        <v>193</v>
      </c>
    </row>
    <row r="173" s="12" customFormat="1">
      <c r="B173" s="232"/>
      <c r="C173" s="233"/>
      <c r="D173" s="229" t="s">
        <v>204</v>
      </c>
      <c r="E173" s="234" t="s">
        <v>136</v>
      </c>
      <c r="F173" s="235" t="s">
        <v>315</v>
      </c>
      <c r="G173" s="233"/>
      <c r="H173" s="236">
        <v>1414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204</v>
      </c>
      <c r="AU173" s="242" t="s">
        <v>89</v>
      </c>
      <c r="AV173" s="12" t="s">
        <v>89</v>
      </c>
      <c r="AW173" s="12" t="s">
        <v>41</v>
      </c>
      <c r="AX173" s="12" t="s">
        <v>80</v>
      </c>
      <c r="AY173" s="242" t="s">
        <v>193</v>
      </c>
    </row>
    <row r="174" s="13" customFormat="1">
      <c r="B174" s="243"/>
      <c r="C174" s="244"/>
      <c r="D174" s="229" t="s">
        <v>204</v>
      </c>
      <c r="E174" s="245" t="s">
        <v>151</v>
      </c>
      <c r="F174" s="246" t="s">
        <v>207</v>
      </c>
      <c r="G174" s="244"/>
      <c r="H174" s="247">
        <v>2478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204</v>
      </c>
      <c r="AU174" s="253" t="s">
        <v>89</v>
      </c>
      <c r="AV174" s="13" t="s">
        <v>200</v>
      </c>
      <c r="AW174" s="13" t="s">
        <v>41</v>
      </c>
      <c r="AX174" s="13" t="s">
        <v>87</v>
      </c>
      <c r="AY174" s="253" t="s">
        <v>193</v>
      </c>
    </row>
    <row r="175" s="1" customFormat="1" ht="22.5" customHeight="1">
      <c r="B175" s="39"/>
      <c r="C175" s="217" t="s">
        <v>316</v>
      </c>
      <c r="D175" s="217" t="s">
        <v>196</v>
      </c>
      <c r="E175" s="218" t="s">
        <v>317</v>
      </c>
      <c r="F175" s="219" t="s">
        <v>318</v>
      </c>
      <c r="G175" s="220" t="s">
        <v>153</v>
      </c>
      <c r="H175" s="221">
        <v>500</v>
      </c>
      <c r="I175" s="222"/>
      <c r="J175" s="223">
        <f>ROUND(I175*H175,2)</f>
        <v>0</v>
      </c>
      <c r="K175" s="219" t="s">
        <v>199</v>
      </c>
      <c r="L175" s="44"/>
      <c r="M175" s="224" t="s">
        <v>39</v>
      </c>
      <c r="N175" s="225" t="s">
        <v>53</v>
      </c>
      <c r="O175" s="8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17" t="s">
        <v>200</v>
      </c>
      <c r="AT175" s="17" t="s">
        <v>196</v>
      </c>
      <c r="AU175" s="17" t="s">
        <v>89</v>
      </c>
      <c r="AY175" s="17" t="s">
        <v>193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200</v>
      </c>
      <c r="BK175" s="228">
        <f>ROUND(I175*H175,2)</f>
        <v>0</v>
      </c>
      <c r="BL175" s="17" t="s">
        <v>200</v>
      </c>
      <c r="BM175" s="17" t="s">
        <v>319</v>
      </c>
    </row>
    <row r="176" s="1" customFormat="1">
      <c r="B176" s="39"/>
      <c r="C176" s="40"/>
      <c r="D176" s="229" t="s">
        <v>202</v>
      </c>
      <c r="E176" s="40"/>
      <c r="F176" s="230" t="s">
        <v>320</v>
      </c>
      <c r="G176" s="40"/>
      <c r="H176" s="40"/>
      <c r="I176" s="144"/>
      <c r="J176" s="40"/>
      <c r="K176" s="40"/>
      <c r="L176" s="44"/>
      <c r="M176" s="231"/>
      <c r="N176" s="80"/>
      <c r="O176" s="80"/>
      <c r="P176" s="80"/>
      <c r="Q176" s="80"/>
      <c r="R176" s="80"/>
      <c r="S176" s="80"/>
      <c r="T176" s="81"/>
      <c r="AT176" s="17" t="s">
        <v>202</v>
      </c>
      <c r="AU176" s="17" t="s">
        <v>89</v>
      </c>
    </row>
    <row r="177" s="12" customFormat="1">
      <c r="B177" s="232"/>
      <c r="C177" s="233"/>
      <c r="D177" s="229" t="s">
        <v>204</v>
      </c>
      <c r="E177" s="234" t="s">
        <v>39</v>
      </c>
      <c r="F177" s="235" t="s">
        <v>321</v>
      </c>
      <c r="G177" s="233"/>
      <c r="H177" s="236">
        <v>500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204</v>
      </c>
      <c r="AU177" s="242" t="s">
        <v>89</v>
      </c>
      <c r="AV177" s="12" t="s">
        <v>89</v>
      </c>
      <c r="AW177" s="12" t="s">
        <v>41</v>
      </c>
      <c r="AX177" s="12" t="s">
        <v>80</v>
      </c>
      <c r="AY177" s="242" t="s">
        <v>193</v>
      </c>
    </row>
    <row r="178" s="13" customFormat="1">
      <c r="B178" s="243"/>
      <c r="C178" s="244"/>
      <c r="D178" s="229" t="s">
        <v>204</v>
      </c>
      <c r="E178" s="245" t="s">
        <v>39</v>
      </c>
      <c r="F178" s="246" t="s">
        <v>207</v>
      </c>
      <c r="G178" s="244"/>
      <c r="H178" s="247">
        <v>500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204</v>
      </c>
      <c r="AU178" s="253" t="s">
        <v>89</v>
      </c>
      <c r="AV178" s="13" t="s">
        <v>200</v>
      </c>
      <c r="AW178" s="13" t="s">
        <v>41</v>
      </c>
      <c r="AX178" s="13" t="s">
        <v>87</v>
      </c>
      <c r="AY178" s="253" t="s">
        <v>193</v>
      </c>
    </row>
    <row r="179" s="1" customFormat="1" ht="56.25" customHeight="1">
      <c r="B179" s="39"/>
      <c r="C179" s="217" t="s">
        <v>322</v>
      </c>
      <c r="D179" s="217" t="s">
        <v>196</v>
      </c>
      <c r="E179" s="218" t="s">
        <v>323</v>
      </c>
      <c r="F179" s="219" t="s">
        <v>324</v>
      </c>
      <c r="G179" s="220" t="s">
        <v>128</v>
      </c>
      <c r="H179" s="221">
        <v>0.85999999999999999</v>
      </c>
      <c r="I179" s="222"/>
      <c r="J179" s="223">
        <f>ROUND(I179*H179,2)</f>
        <v>0</v>
      </c>
      <c r="K179" s="219" t="s">
        <v>199</v>
      </c>
      <c r="L179" s="44"/>
      <c r="M179" s="224" t="s">
        <v>39</v>
      </c>
      <c r="N179" s="225" t="s">
        <v>53</v>
      </c>
      <c r="O179" s="8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17" t="s">
        <v>200</v>
      </c>
      <c r="AT179" s="17" t="s">
        <v>196</v>
      </c>
      <c r="AU179" s="17" t="s">
        <v>89</v>
      </c>
      <c r="AY179" s="17" t="s">
        <v>193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200</v>
      </c>
      <c r="BK179" s="228">
        <f>ROUND(I179*H179,2)</f>
        <v>0</v>
      </c>
      <c r="BL179" s="17" t="s">
        <v>200</v>
      </c>
      <c r="BM179" s="17" t="s">
        <v>325</v>
      </c>
    </row>
    <row r="180" s="1" customFormat="1">
      <c r="B180" s="39"/>
      <c r="C180" s="40"/>
      <c r="D180" s="229" t="s">
        <v>202</v>
      </c>
      <c r="E180" s="40"/>
      <c r="F180" s="230" t="s">
        <v>326</v>
      </c>
      <c r="G180" s="40"/>
      <c r="H180" s="40"/>
      <c r="I180" s="144"/>
      <c r="J180" s="40"/>
      <c r="K180" s="40"/>
      <c r="L180" s="44"/>
      <c r="M180" s="231"/>
      <c r="N180" s="80"/>
      <c r="O180" s="80"/>
      <c r="P180" s="80"/>
      <c r="Q180" s="80"/>
      <c r="R180" s="80"/>
      <c r="S180" s="80"/>
      <c r="T180" s="81"/>
      <c r="AT180" s="17" t="s">
        <v>202</v>
      </c>
      <c r="AU180" s="17" t="s">
        <v>89</v>
      </c>
    </row>
    <row r="181" s="1" customFormat="1">
      <c r="B181" s="39"/>
      <c r="C181" s="40"/>
      <c r="D181" s="229" t="s">
        <v>247</v>
      </c>
      <c r="E181" s="40"/>
      <c r="F181" s="230" t="s">
        <v>327</v>
      </c>
      <c r="G181" s="40"/>
      <c r="H181" s="40"/>
      <c r="I181" s="144"/>
      <c r="J181" s="40"/>
      <c r="K181" s="40"/>
      <c r="L181" s="44"/>
      <c r="M181" s="231"/>
      <c r="N181" s="80"/>
      <c r="O181" s="80"/>
      <c r="P181" s="80"/>
      <c r="Q181" s="80"/>
      <c r="R181" s="80"/>
      <c r="S181" s="80"/>
      <c r="T181" s="81"/>
      <c r="AT181" s="17" t="s">
        <v>247</v>
      </c>
      <c r="AU181" s="17" t="s">
        <v>89</v>
      </c>
    </row>
    <row r="182" s="12" customFormat="1">
      <c r="B182" s="232"/>
      <c r="C182" s="233"/>
      <c r="D182" s="229" t="s">
        <v>204</v>
      </c>
      <c r="E182" s="234" t="s">
        <v>39</v>
      </c>
      <c r="F182" s="235" t="s">
        <v>328</v>
      </c>
      <c r="G182" s="233"/>
      <c r="H182" s="236">
        <v>0.85999999999999999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204</v>
      </c>
      <c r="AU182" s="242" t="s">
        <v>89</v>
      </c>
      <c r="AV182" s="12" t="s">
        <v>89</v>
      </c>
      <c r="AW182" s="12" t="s">
        <v>41</v>
      </c>
      <c r="AX182" s="12" t="s">
        <v>80</v>
      </c>
      <c r="AY182" s="242" t="s">
        <v>193</v>
      </c>
    </row>
    <row r="183" s="13" customFormat="1">
      <c r="B183" s="243"/>
      <c r="C183" s="244"/>
      <c r="D183" s="229" t="s">
        <v>204</v>
      </c>
      <c r="E183" s="245" t="s">
        <v>126</v>
      </c>
      <c r="F183" s="246" t="s">
        <v>207</v>
      </c>
      <c r="G183" s="244"/>
      <c r="H183" s="247">
        <v>0.85999999999999999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204</v>
      </c>
      <c r="AU183" s="253" t="s">
        <v>89</v>
      </c>
      <c r="AV183" s="13" t="s">
        <v>200</v>
      </c>
      <c r="AW183" s="13" t="s">
        <v>41</v>
      </c>
      <c r="AX183" s="13" t="s">
        <v>87</v>
      </c>
      <c r="AY183" s="253" t="s">
        <v>193</v>
      </c>
    </row>
    <row r="184" s="1" customFormat="1" ht="22.5" customHeight="1">
      <c r="B184" s="39"/>
      <c r="C184" s="217" t="s">
        <v>7</v>
      </c>
      <c r="D184" s="217" t="s">
        <v>196</v>
      </c>
      <c r="E184" s="218" t="s">
        <v>329</v>
      </c>
      <c r="F184" s="219" t="s">
        <v>330</v>
      </c>
      <c r="G184" s="220" t="s">
        <v>128</v>
      </c>
      <c r="H184" s="221">
        <v>0.85999999999999999</v>
      </c>
      <c r="I184" s="222"/>
      <c r="J184" s="223">
        <f>ROUND(I184*H184,2)</f>
        <v>0</v>
      </c>
      <c r="K184" s="219" t="s">
        <v>199</v>
      </c>
      <c r="L184" s="44"/>
      <c r="M184" s="224" t="s">
        <v>39</v>
      </c>
      <c r="N184" s="225" t="s">
        <v>53</v>
      </c>
      <c r="O184" s="8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17" t="s">
        <v>200</v>
      </c>
      <c r="AT184" s="17" t="s">
        <v>196</v>
      </c>
      <c r="AU184" s="17" t="s">
        <v>89</v>
      </c>
      <c r="AY184" s="17" t="s">
        <v>193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200</v>
      </c>
      <c r="BK184" s="228">
        <f>ROUND(I184*H184,2)</f>
        <v>0</v>
      </c>
      <c r="BL184" s="17" t="s">
        <v>200</v>
      </c>
      <c r="BM184" s="17" t="s">
        <v>331</v>
      </c>
    </row>
    <row r="185" s="1" customFormat="1">
      <c r="B185" s="39"/>
      <c r="C185" s="40"/>
      <c r="D185" s="229" t="s">
        <v>202</v>
      </c>
      <c r="E185" s="40"/>
      <c r="F185" s="230" t="s">
        <v>332</v>
      </c>
      <c r="G185" s="40"/>
      <c r="H185" s="40"/>
      <c r="I185" s="144"/>
      <c r="J185" s="40"/>
      <c r="K185" s="40"/>
      <c r="L185" s="44"/>
      <c r="M185" s="231"/>
      <c r="N185" s="80"/>
      <c r="O185" s="80"/>
      <c r="P185" s="80"/>
      <c r="Q185" s="80"/>
      <c r="R185" s="80"/>
      <c r="S185" s="80"/>
      <c r="T185" s="81"/>
      <c r="AT185" s="17" t="s">
        <v>202</v>
      </c>
      <c r="AU185" s="17" t="s">
        <v>89</v>
      </c>
    </row>
    <row r="186" s="1" customFormat="1">
      <c r="B186" s="39"/>
      <c r="C186" s="40"/>
      <c r="D186" s="229" t="s">
        <v>247</v>
      </c>
      <c r="E186" s="40"/>
      <c r="F186" s="230" t="s">
        <v>333</v>
      </c>
      <c r="G186" s="40"/>
      <c r="H186" s="40"/>
      <c r="I186" s="144"/>
      <c r="J186" s="40"/>
      <c r="K186" s="40"/>
      <c r="L186" s="44"/>
      <c r="M186" s="231"/>
      <c r="N186" s="80"/>
      <c r="O186" s="80"/>
      <c r="P186" s="80"/>
      <c r="Q186" s="80"/>
      <c r="R186" s="80"/>
      <c r="S186" s="80"/>
      <c r="T186" s="81"/>
      <c r="AT186" s="17" t="s">
        <v>247</v>
      </c>
      <c r="AU186" s="17" t="s">
        <v>89</v>
      </c>
    </row>
    <row r="187" s="12" customFormat="1">
      <c r="B187" s="232"/>
      <c r="C187" s="233"/>
      <c r="D187" s="229" t="s">
        <v>204</v>
      </c>
      <c r="E187" s="234" t="s">
        <v>39</v>
      </c>
      <c r="F187" s="235" t="s">
        <v>126</v>
      </c>
      <c r="G187" s="233"/>
      <c r="H187" s="236">
        <v>0.85999999999999999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204</v>
      </c>
      <c r="AU187" s="242" t="s">
        <v>89</v>
      </c>
      <c r="AV187" s="12" t="s">
        <v>89</v>
      </c>
      <c r="AW187" s="12" t="s">
        <v>41</v>
      </c>
      <c r="AX187" s="12" t="s">
        <v>87</v>
      </c>
      <c r="AY187" s="242" t="s">
        <v>193</v>
      </c>
    </row>
    <row r="188" s="1" customFormat="1" ht="22.5" customHeight="1">
      <c r="B188" s="39"/>
      <c r="C188" s="217" t="s">
        <v>334</v>
      </c>
      <c r="D188" s="217" t="s">
        <v>196</v>
      </c>
      <c r="E188" s="218" t="s">
        <v>335</v>
      </c>
      <c r="F188" s="219" t="s">
        <v>336</v>
      </c>
      <c r="G188" s="220" t="s">
        <v>128</v>
      </c>
      <c r="H188" s="221">
        <v>0.85999999999999999</v>
      </c>
      <c r="I188" s="222"/>
      <c r="J188" s="223">
        <f>ROUND(I188*H188,2)</f>
        <v>0</v>
      </c>
      <c r="K188" s="219" t="s">
        <v>199</v>
      </c>
      <c r="L188" s="44"/>
      <c r="M188" s="224" t="s">
        <v>39</v>
      </c>
      <c r="N188" s="225" t="s">
        <v>53</v>
      </c>
      <c r="O188" s="8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17" t="s">
        <v>200</v>
      </c>
      <c r="AT188" s="17" t="s">
        <v>196</v>
      </c>
      <c r="AU188" s="17" t="s">
        <v>89</v>
      </c>
      <c r="AY188" s="17" t="s">
        <v>193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200</v>
      </c>
      <c r="BK188" s="228">
        <f>ROUND(I188*H188,2)</f>
        <v>0</v>
      </c>
      <c r="BL188" s="17" t="s">
        <v>200</v>
      </c>
      <c r="BM188" s="17" t="s">
        <v>337</v>
      </c>
    </row>
    <row r="189" s="1" customFormat="1">
      <c r="B189" s="39"/>
      <c r="C189" s="40"/>
      <c r="D189" s="229" t="s">
        <v>202</v>
      </c>
      <c r="E189" s="40"/>
      <c r="F189" s="230" t="s">
        <v>332</v>
      </c>
      <c r="G189" s="40"/>
      <c r="H189" s="40"/>
      <c r="I189" s="144"/>
      <c r="J189" s="40"/>
      <c r="K189" s="40"/>
      <c r="L189" s="44"/>
      <c r="M189" s="231"/>
      <c r="N189" s="80"/>
      <c r="O189" s="80"/>
      <c r="P189" s="80"/>
      <c r="Q189" s="80"/>
      <c r="R189" s="80"/>
      <c r="S189" s="80"/>
      <c r="T189" s="81"/>
      <c r="AT189" s="17" t="s">
        <v>202</v>
      </c>
      <c r="AU189" s="17" t="s">
        <v>89</v>
      </c>
    </row>
    <row r="190" s="1" customFormat="1">
      <c r="B190" s="39"/>
      <c r="C190" s="40"/>
      <c r="D190" s="229" t="s">
        <v>247</v>
      </c>
      <c r="E190" s="40"/>
      <c r="F190" s="230" t="s">
        <v>338</v>
      </c>
      <c r="G190" s="40"/>
      <c r="H190" s="40"/>
      <c r="I190" s="144"/>
      <c r="J190" s="40"/>
      <c r="K190" s="40"/>
      <c r="L190" s="44"/>
      <c r="M190" s="231"/>
      <c r="N190" s="80"/>
      <c r="O190" s="80"/>
      <c r="P190" s="80"/>
      <c r="Q190" s="80"/>
      <c r="R190" s="80"/>
      <c r="S190" s="80"/>
      <c r="T190" s="81"/>
      <c r="AT190" s="17" t="s">
        <v>247</v>
      </c>
      <c r="AU190" s="17" t="s">
        <v>89</v>
      </c>
    </row>
    <row r="191" s="12" customFormat="1">
      <c r="B191" s="232"/>
      <c r="C191" s="233"/>
      <c r="D191" s="229" t="s">
        <v>204</v>
      </c>
      <c r="E191" s="234" t="s">
        <v>39</v>
      </c>
      <c r="F191" s="235" t="s">
        <v>126</v>
      </c>
      <c r="G191" s="233"/>
      <c r="H191" s="236">
        <v>0.85999999999999999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204</v>
      </c>
      <c r="AU191" s="242" t="s">
        <v>89</v>
      </c>
      <c r="AV191" s="12" t="s">
        <v>89</v>
      </c>
      <c r="AW191" s="12" t="s">
        <v>41</v>
      </c>
      <c r="AX191" s="12" t="s">
        <v>87</v>
      </c>
      <c r="AY191" s="242" t="s">
        <v>193</v>
      </c>
    </row>
    <row r="192" s="1" customFormat="1" ht="45" customHeight="1">
      <c r="B192" s="39"/>
      <c r="C192" s="217" t="s">
        <v>339</v>
      </c>
      <c r="D192" s="217" t="s">
        <v>196</v>
      </c>
      <c r="E192" s="218" t="s">
        <v>340</v>
      </c>
      <c r="F192" s="219" t="s">
        <v>341</v>
      </c>
      <c r="G192" s="220" t="s">
        <v>342</v>
      </c>
      <c r="H192" s="221">
        <v>96</v>
      </c>
      <c r="I192" s="222"/>
      <c r="J192" s="223">
        <f>ROUND(I192*H192,2)</f>
        <v>0</v>
      </c>
      <c r="K192" s="219" t="s">
        <v>199</v>
      </c>
      <c r="L192" s="44"/>
      <c r="M192" s="224" t="s">
        <v>39</v>
      </c>
      <c r="N192" s="225" t="s">
        <v>53</v>
      </c>
      <c r="O192" s="8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17" t="s">
        <v>200</v>
      </c>
      <c r="AT192" s="17" t="s">
        <v>196</v>
      </c>
      <c r="AU192" s="17" t="s">
        <v>89</v>
      </c>
      <c r="AY192" s="17" t="s">
        <v>193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200</v>
      </c>
      <c r="BK192" s="228">
        <f>ROUND(I192*H192,2)</f>
        <v>0</v>
      </c>
      <c r="BL192" s="17" t="s">
        <v>200</v>
      </c>
      <c r="BM192" s="17" t="s">
        <v>343</v>
      </c>
    </row>
    <row r="193" s="1" customFormat="1">
      <c r="B193" s="39"/>
      <c r="C193" s="40"/>
      <c r="D193" s="229" t="s">
        <v>202</v>
      </c>
      <c r="E193" s="40"/>
      <c r="F193" s="230" t="s">
        <v>344</v>
      </c>
      <c r="G193" s="40"/>
      <c r="H193" s="40"/>
      <c r="I193" s="144"/>
      <c r="J193" s="40"/>
      <c r="K193" s="40"/>
      <c r="L193" s="44"/>
      <c r="M193" s="231"/>
      <c r="N193" s="80"/>
      <c r="O193" s="80"/>
      <c r="P193" s="80"/>
      <c r="Q193" s="80"/>
      <c r="R193" s="80"/>
      <c r="S193" s="80"/>
      <c r="T193" s="81"/>
      <c r="AT193" s="17" t="s">
        <v>202</v>
      </c>
      <c r="AU193" s="17" t="s">
        <v>89</v>
      </c>
    </row>
    <row r="194" s="12" customFormat="1">
      <c r="B194" s="232"/>
      <c r="C194" s="233"/>
      <c r="D194" s="229" t="s">
        <v>204</v>
      </c>
      <c r="E194" s="234" t="s">
        <v>39</v>
      </c>
      <c r="F194" s="235" t="s">
        <v>345</v>
      </c>
      <c r="G194" s="233"/>
      <c r="H194" s="236">
        <v>96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204</v>
      </c>
      <c r="AU194" s="242" t="s">
        <v>89</v>
      </c>
      <c r="AV194" s="12" t="s">
        <v>89</v>
      </c>
      <c r="AW194" s="12" t="s">
        <v>41</v>
      </c>
      <c r="AX194" s="12" t="s">
        <v>80</v>
      </c>
      <c r="AY194" s="242" t="s">
        <v>193</v>
      </c>
    </row>
    <row r="195" s="14" customFormat="1">
      <c r="B195" s="254"/>
      <c r="C195" s="255"/>
      <c r="D195" s="229" t="s">
        <v>204</v>
      </c>
      <c r="E195" s="256" t="s">
        <v>39</v>
      </c>
      <c r="F195" s="257" t="s">
        <v>346</v>
      </c>
      <c r="G195" s="255"/>
      <c r="H195" s="256" t="s">
        <v>39</v>
      </c>
      <c r="I195" s="258"/>
      <c r="J195" s="255"/>
      <c r="K195" s="255"/>
      <c r="L195" s="259"/>
      <c r="M195" s="260"/>
      <c r="N195" s="261"/>
      <c r="O195" s="261"/>
      <c r="P195" s="261"/>
      <c r="Q195" s="261"/>
      <c r="R195" s="261"/>
      <c r="S195" s="261"/>
      <c r="T195" s="262"/>
      <c r="AT195" s="263" t="s">
        <v>204</v>
      </c>
      <c r="AU195" s="263" t="s">
        <v>89</v>
      </c>
      <c r="AV195" s="14" t="s">
        <v>87</v>
      </c>
      <c r="AW195" s="14" t="s">
        <v>41</v>
      </c>
      <c r="AX195" s="14" t="s">
        <v>80</v>
      </c>
      <c r="AY195" s="263" t="s">
        <v>193</v>
      </c>
    </row>
    <row r="196" s="13" customFormat="1">
      <c r="B196" s="243"/>
      <c r="C196" s="244"/>
      <c r="D196" s="229" t="s">
        <v>204</v>
      </c>
      <c r="E196" s="245" t="s">
        <v>39</v>
      </c>
      <c r="F196" s="246" t="s">
        <v>207</v>
      </c>
      <c r="G196" s="244"/>
      <c r="H196" s="247">
        <v>96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204</v>
      </c>
      <c r="AU196" s="253" t="s">
        <v>89</v>
      </c>
      <c r="AV196" s="13" t="s">
        <v>200</v>
      </c>
      <c r="AW196" s="13" t="s">
        <v>41</v>
      </c>
      <c r="AX196" s="13" t="s">
        <v>87</v>
      </c>
      <c r="AY196" s="253" t="s">
        <v>193</v>
      </c>
    </row>
    <row r="197" s="1" customFormat="1" ht="33.75" customHeight="1">
      <c r="B197" s="39"/>
      <c r="C197" s="217" t="s">
        <v>347</v>
      </c>
      <c r="D197" s="217" t="s">
        <v>196</v>
      </c>
      <c r="E197" s="218" t="s">
        <v>348</v>
      </c>
      <c r="F197" s="219" t="s">
        <v>349</v>
      </c>
      <c r="G197" s="220" t="s">
        <v>342</v>
      </c>
      <c r="H197" s="221">
        <v>6</v>
      </c>
      <c r="I197" s="222"/>
      <c r="J197" s="223">
        <f>ROUND(I197*H197,2)</f>
        <v>0</v>
      </c>
      <c r="K197" s="219" t="s">
        <v>199</v>
      </c>
      <c r="L197" s="44"/>
      <c r="M197" s="224" t="s">
        <v>39</v>
      </c>
      <c r="N197" s="225" t="s">
        <v>53</v>
      </c>
      <c r="O197" s="8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17" t="s">
        <v>200</v>
      </c>
      <c r="AT197" s="17" t="s">
        <v>196</v>
      </c>
      <c r="AU197" s="17" t="s">
        <v>89</v>
      </c>
      <c r="AY197" s="17" t="s">
        <v>193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200</v>
      </c>
      <c r="BK197" s="228">
        <f>ROUND(I197*H197,2)</f>
        <v>0</v>
      </c>
      <c r="BL197" s="17" t="s">
        <v>200</v>
      </c>
      <c r="BM197" s="17" t="s">
        <v>350</v>
      </c>
    </row>
    <row r="198" s="1" customFormat="1">
      <c r="B198" s="39"/>
      <c r="C198" s="40"/>
      <c r="D198" s="229" t="s">
        <v>202</v>
      </c>
      <c r="E198" s="40"/>
      <c r="F198" s="230" t="s">
        <v>351</v>
      </c>
      <c r="G198" s="40"/>
      <c r="H198" s="40"/>
      <c r="I198" s="144"/>
      <c r="J198" s="40"/>
      <c r="K198" s="40"/>
      <c r="L198" s="44"/>
      <c r="M198" s="231"/>
      <c r="N198" s="80"/>
      <c r="O198" s="80"/>
      <c r="P198" s="80"/>
      <c r="Q198" s="80"/>
      <c r="R198" s="80"/>
      <c r="S198" s="80"/>
      <c r="T198" s="81"/>
      <c r="AT198" s="17" t="s">
        <v>202</v>
      </c>
      <c r="AU198" s="17" t="s">
        <v>89</v>
      </c>
    </row>
    <row r="199" s="12" customFormat="1">
      <c r="B199" s="232"/>
      <c r="C199" s="233"/>
      <c r="D199" s="229" t="s">
        <v>204</v>
      </c>
      <c r="E199" s="234" t="s">
        <v>39</v>
      </c>
      <c r="F199" s="235" t="s">
        <v>352</v>
      </c>
      <c r="G199" s="233"/>
      <c r="H199" s="236">
        <v>6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204</v>
      </c>
      <c r="AU199" s="242" t="s">
        <v>89</v>
      </c>
      <c r="AV199" s="12" t="s">
        <v>89</v>
      </c>
      <c r="AW199" s="12" t="s">
        <v>41</v>
      </c>
      <c r="AX199" s="12" t="s">
        <v>80</v>
      </c>
      <c r="AY199" s="242" t="s">
        <v>193</v>
      </c>
    </row>
    <row r="200" s="13" customFormat="1">
      <c r="B200" s="243"/>
      <c r="C200" s="244"/>
      <c r="D200" s="229" t="s">
        <v>204</v>
      </c>
      <c r="E200" s="245" t="s">
        <v>39</v>
      </c>
      <c r="F200" s="246" t="s">
        <v>207</v>
      </c>
      <c r="G200" s="244"/>
      <c r="H200" s="247">
        <v>6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204</v>
      </c>
      <c r="AU200" s="253" t="s">
        <v>89</v>
      </c>
      <c r="AV200" s="13" t="s">
        <v>200</v>
      </c>
      <c r="AW200" s="13" t="s">
        <v>41</v>
      </c>
      <c r="AX200" s="13" t="s">
        <v>87</v>
      </c>
      <c r="AY200" s="253" t="s">
        <v>193</v>
      </c>
    </row>
    <row r="201" s="1" customFormat="1" ht="45" customHeight="1">
      <c r="B201" s="39"/>
      <c r="C201" s="217" t="s">
        <v>353</v>
      </c>
      <c r="D201" s="217" t="s">
        <v>196</v>
      </c>
      <c r="E201" s="218" t="s">
        <v>354</v>
      </c>
      <c r="F201" s="219" t="s">
        <v>355</v>
      </c>
      <c r="G201" s="220" t="s">
        <v>124</v>
      </c>
      <c r="H201" s="221">
        <v>1714</v>
      </c>
      <c r="I201" s="222"/>
      <c r="J201" s="223">
        <f>ROUND(I201*H201,2)</f>
        <v>0</v>
      </c>
      <c r="K201" s="219" t="s">
        <v>199</v>
      </c>
      <c r="L201" s="44"/>
      <c r="M201" s="224" t="s">
        <v>39</v>
      </c>
      <c r="N201" s="225" t="s">
        <v>53</v>
      </c>
      <c r="O201" s="8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17" t="s">
        <v>200</v>
      </c>
      <c r="AT201" s="17" t="s">
        <v>196</v>
      </c>
      <c r="AU201" s="17" t="s">
        <v>89</v>
      </c>
      <c r="AY201" s="17" t="s">
        <v>193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200</v>
      </c>
      <c r="BK201" s="228">
        <f>ROUND(I201*H201,2)</f>
        <v>0</v>
      </c>
      <c r="BL201" s="17" t="s">
        <v>200</v>
      </c>
      <c r="BM201" s="17" t="s">
        <v>356</v>
      </c>
    </row>
    <row r="202" s="1" customFormat="1">
      <c r="B202" s="39"/>
      <c r="C202" s="40"/>
      <c r="D202" s="229" t="s">
        <v>202</v>
      </c>
      <c r="E202" s="40"/>
      <c r="F202" s="230" t="s">
        <v>357</v>
      </c>
      <c r="G202" s="40"/>
      <c r="H202" s="40"/>
      <c r="I202" s="144"/>
      <c r="J202" s="40"/>
      <c r="K202" s="40"/>
      <c r="L202" s="44"/>
      <c r="M202" s="231"/>
      <c r="N202" s="80"/>
      <c r="O202" s="80"/>
      <c r="P202" s="80"/>
      <c r="Q202" s="80"/>
      <c r="R202" s="80"/>
      <c r="S202" s="80"/>
      <c r="T202" s="81"/>
      <c r="AT202" s="17" t="s">
        <v>202</v>
      </c>
      <c r="AU202" s="17" t="s">
        <v>89</v>
      </c>
    </row>
    <row r="203" s="1" customFormat="1">
      <c r="B203" s="39"/>
      <c r="C203" s="40"/>
      <c r="D203" s="229" t="s">
        <v>247</v>
      </c>
      <c r="E203" s="40"/>
      <c r="F203" s="230" t="s">
        <v>279</v>
      </c>
      <c r="G203" s="40"/>
      <c r="H203" s="40"/>
      <c r="I203" s="144"/>
      <c r="J203" s="40"/>
      <c r="K203" s="40"/>
      <c r="L203" s="44"/>
      <c r="M203" s="231"/>
      <c r="N203" s="80"/>
      <c r="O203" s="80"/>
      <c r="P203" s="80"/>
      <c r="Q203" s="80"/>
      <c r="R203" s="80"/>
      <c r="S203" s="80"/>
      <c r="T203" s="81"/>
      <c r="AT203" s="17" t="s">
        <v>247</v>
      </c>
      <c r="AU203" s="17" t="s">
        <v>89</v>
      </c>
    </row>
    <row r="204" s="12" customFormat="1">
      <c r="B204" s="232"/>
      <c r="C204" s="233"/>
      <c r="D204" s="229" t="s">
        <v>204</v>
      </c>
      <c r="E204" s="234" t="s">
        <v>39</v>
      </c>
      <c r="F204" s="235" t="s">
        <v>358</v>
      </c>
      <c r="G204" s="233"/>
      <c r="H204" s="236">
        <v>1714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204</v>
      </c>
      <c r="AU204" s="242" t="s">
        <v>89</v>
      </c>
      <c r="AV204" s="12" t="s">
        <v>89</v>
      </c>
      <c r="AW204" s="12" t="s">
        <v>41</v>
      </c>
      <c r="AX204" s="12" t="s">
        <v>80</v>
      </c>
      <c r="AY204" s="242" t="s">
        <v>193</v>
      </c>
    </row>
    <row r="205" s="13" customFormat="1">
      <c r="B205" s="243"/>
      <c r="C205" s="244"/>
      <c r="D205" s="229" t="s">
        <v>204</v>
      </c>
      <c r="E205" s="245" t="s">
        <v>39</v>
      </c>
      <c r="F205" s="246" t="s">
        <v>207</v>
      </c>
      <c r="G205" s="244"/>
      <c r="H205" s="247">
        <v>1714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204</v>
      </c>
      <c r="AU205" s="253" t="s">
        <v>89</v>
      </c>
      <c r="AV205" s="13" t="s">
        <v>200</v>
      </c>
      <c r="AW205" s="13" t="s">
        <v>41</v>
      </c>
      <c r="AX205" s="13" t="s">
        <v>87</v>
      </c>
      <c r="AY205" s="253" t="s">
        <v>193</v>
      </c>
    </row>
    <row r="206" s="1" customFormat="1" ht="22.5" customHeight="1">
      <c r="B206" s="39"/>
      <c r="C206" s="217" t="s">
        <v>359</v>
      </c>
      <c r="D206" s="217" t="s">
        <v>196</v>
      </c>
      <c r="E206" s="218" t="s">
        <v>360</v>
      </c>
      <c r="F206" s="219" t="s">
        <v>361</v>
      </c>
      <c r="G206" s="220" t="s">
        <v>113</v>
      </c>
      <c r="H206" s="221">
        <v>1</v>
      </c>
      <c r="I206" s="222"/>
      <c r="J206" s="223">
        <f>ROUND(I206*H206,2)</f>
        <v>0</v>
      </c>
      <c r="K206" s="219" t="s">
        <v>199</v>
      </c>
      <c r="L206" s="44"/>
      <c r="M206" s="224" t="s">
        <v>39</v>
      </c>
      <c r="N206" s="225" t="s">
        <v>53</v>
      </c>
      <c r="O206" s="8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17" t="s">
        <v>200</v>
      </c>
      <c r="AT206" s="17" t="s">
        <v>196</v>
      </c>
      <c r="AU206" s="17" t="s">
        <v>89</v>
      </c>
      <c r="AY206" s="17" t="s">
        <v>193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200</v>
      </c>
      <c r="BK206" s="228">
        <f>ROUND(I206*H206,2)</f>
        <v>0</v>
      </c>
      <c r="BL206" s="17" t="s">
        <v>200</v>
      </c>
      <c r="BM206" s="17" t="s">
        <v>362</v>
      </c>
    </row>
    <row r="207" s="1" customFormat="1">
      <c r="B207" s="39"/>
      <c r="C207" s="40"/>
      <c r="D207" s="229" t="s">
        <v>202</v>
      </c>
      <c r="E207" s="40"/>
      <c r="F207" s="230" t="s">
        <v>363</v>
      </c>
      <c r="G207" s="40"/>
      <c r="H207" s="40"/>
      <c r="I207" s="144"/>
      <c r="J207" s="40"/>
      <c r="K207" s="40"/>
      <c r="L207" s="44"/>
      <c r="M207" s="231"/>
      <c r="N207" s="80"/>
      <c r="O207" s="80"/>
      <c r="P207" s="80"/>
      <c r="Q207" s="80"/>
      <c r="R207" s="80"/>
      <c r="S207" s="80"/>
      <c r="T207" s="81"/>
      <c r="AT207" s="17" t="s">
        <v>202</v>
      </c>
      <c r="AU207" s="17" t="s">
        <v>89</v>
      </c>
    </row>
    <row r="208" s="1" customFormat="1">
      <c r="B208" s="39"/>
      <c r="C208" s="40"/>
      <c r="D208" s="229" t="s">
        <v>247</v>
      </c>
      <c r="E208" s="40"/>
      <c r="F208" s="230" t="s">
        <v>364</v>
      </c>
      <c r="G208" s="40"/>
      <c r="H208" s="40"/>
      <c r="I208" s="144"/>
      <c r="J208" s="40"/>
      <c r="K208" s="40"/>
      <c r="L208" s="44"/>
      <c r="M208" s="231"/>
      <c r="N208" s="80"/>
      <c r="O208" s="80"/>
      <c r="P208" s="80"/>
      <c r="Q208" s="80"/>
      <c r="R208" s="80"/>
      <c r="S208" s="80"/>
      <c r="T208" s="81"/>
      <c r="AT208" s="17" t="s">
        <v>247</v>
      </c>
      <c r="AU208" s="17" t="s">
        <v>89</v>
      </c>
    </row>
    <row r="209" s="12" customFormat="1">
      <c r="B209" s="232"/>
      <c r="C209" s="233"/>
      <c r="D209" s="229" t="s">
        <v>204</v>
      </c>
      <c r="E209" s="234" t="s">
        <v>39</v>
      </c>
      <c r="F209" s="235" t="s">
        <v>365</v>
      </c>
      <c r="G209" s="233"/>
      <c r="H209" s="236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204</v>
      </c>
      <c r="AU209" s="242" t="s">
        <v>89</v>
      </c>
      <c r="AV209" s="12" t="s">
        <v>89</v>
      </c>
      <c r="AW209" s="12" t="s">
        <v>41</v>
      </c>
      <c r="AX209" s="12" t="s">
        <v>80</v>
      </c>
      <c r="AY209" s="242" t="s">
        <v>193</v>
      </c>
    </row>
    <row r="210" s="13" customFormat="1">
      <c r="B210" s="243"/>
      <c r="C210" s="244"/>
      <c r="D210" s="229" t="s">
        <v>204</v>
      </c>
      <c r="E210" s="245" t="s">
        <v>39</v>
      </c>
      <c r="F210" s="246" t="s">
        <v>207</v>
      </c>
      <c r="G210" s="244"/>
      <c r="H210" s="247">
        <v>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204</v>
      </c>
      <c r="AU210" s="253" t="s">
        <v>89</v>
      </c>
      <c r="AV210" s="13" t="s">
        <v>200</v>
      </c>
      <c r="AW210" s="13" t="s">
        <v>41</v>
      </c>
      <c r="AX210" s="13" t="s">
        <v>87</v>
      </c>
      <c r="AY210" s="253" t="s">
        <v>193</v>
      </c>
    </row>
    <row r="211" s="1" customFormat="1" ht="22.5" customHeight="1">
      <c r="B211" s="39"/>
      <c r="C211" s="217" t="s">
        <v>366</v>
      </c>
      <c r="D211" s="217" t="s">
        <v>196</v>
      </c>
      <c r="E211" s="218" t="s">
        <v>367</v>
      </c>
      <c r="F211" s="219" t="s">
        <v>368</v>
      </c>
      <c r="G211" s="220" t="s">
        <v>160</v>
      </c>
      <c r="H211" s="221">
        <v>2.1920000000000002</v>
      </c>
      <c r="I211" s="222"/>
      <c r="J211" s="223">
        <f>ROUND(I211*H211,2)</f>
        <v>0</v>
      </c>
      <c r="K211" s="219" t="s">
        <v>199</v>
      </c>
      <c r="L211" s="44"/>
      <c r="M211" s="224" t="s">
        <v>39</v>
      </c>
      <c r="N211" s="225" t="s">
        <v>53</v>
      </c>
      <c r="O211" s="8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17" t="s">
        <v>200</v>
      </c>
      <c r="AT211" s="17" t="s">
        <v>196</v>
      </c>
      <c r="AU211" s="17" t="s">
        <v>89</v>
      </c>
      <c r="AY211" s="17" t="s">
        <v>193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200</v>
      </c>
      <c r="BK211" s="228">
        <f>ROUND(I211*H211,2)</f>
        <v>0</v>
      </c>
      <c r="BL211" s="17" t="s">
        <v>200</v>
      </c>
      <c r="BM211" s="17" t="s">
        <v>369</v>
      </c>
    </row>
    <row r="212" s="1" customFormat="1">
      <c r="B212" s="39"/>
      <c r="C212" s="40"/>
      <c r="D212" s="229" t="s">
        <v>202</v>
      </c>
      <c r="E212" s="40"/>
      <c r="F212" s="230" t="s">
        <v>370</v>
      </c>
      <c r="G212" s="40"/>
      <c r="H212" s="40"/>
      <c r="I212" s="144"/>
      <c r="J212" s="40"/>
      <c r="K212" s="40"/>
      <c r="L212" s="44"/>
      <c r="M212" s="231"/>
      <c r="N212" s="80"/>
      <c r="O212" s="80"/>
      <c r="P212" s="80"/>
      <c r="Q212" s="80"/>
      <c r="R212" s="80"/>
      <c r="S212" s="80"/>
      <c r="T212" s="81"/>
      <c r="AT212" s="17" t="s">
        <v>202</v>
      </c>
      <c r="AU212" s="17" t="s">
        <v>89</v>
      </c>
    </row>
    <row r="213" s="12" customFormat="1">
      <c r="B213" s="232"/>
      <c r="C213" s="233"/>
      <c r="D213" s="229" t="s">
        <v>204</v>
      </c>
      <c r="E213" s="234" t="s">
        <v>39</v>
      </c>
      <c r="F213" s="235" t="s">
        <v>371</v>
      </c>
      <c r="G213" s="233"/>
      <c r="H213" s="236">
        <v>2.1920000000000002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204</v>
      </c>
      <c r="AU213" s="242" t="s">
        <v>89</v>
      </c>
      <c r="AV213" s="12" t="s">
        <v>89</v>
      </c>
      <c r="AW213" s="12" t="s">
        <v>41</v>
      </c>
      <c r="AX213" s="12" t="s">
        <v>80</v>
      </c>
      <c r="AY213" s="242" t="s">
        <v>193</v>
      </c>
    </row>
    <row r="214" s="13" customFormat="1">
      <c r="B214" s="243"/>
      <c r="C214" s="244"/>
      <c r="D214" s="229" t="s">
        <v>204</v>
      </c>
      <c r="E214" s="245" t="s">
        <v>39</v>
      </c>
      <c r="F214" s="246" t="s">
        <v>207</v>
      </c>
      <c r="G214" s="244"/>
      <c r="H214" s="247">
        <v>2.1920000000000002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204</v>
      </c>
      <c r="AU214" s="253" t="s">
        <v>89</v>
      </c>
      <c r="AV214" s="13" t="s">
        <v>200</v>
      </c>
      <c r="AW214" s="13" t="s">
        <v>41</v>
      </c>
      <c r="AX214" s="13" t="s">
        <v>87</v>
      </c>
      <c r="AY214" s="253" t="s">
        <v>193</v>
      </c>
    </row>
    <row r="215" s="11" customFormat="1" ht="25.92" customHeight="1">
      <c r="B215" s="201"/>
      <c r="C215" s="202"/>
      <c r="D215" s="203" t="s">
        <v>79</v>
      </c>
      <c r="E215" s="204" t="s">
        <v>372</v>
      </c>
      <c r="F215" s="204" t="s">
        <v>373</v>
      </c>
      <c r="G215" s="202"/>
      <c r="H215" s="202"/>
      <c r="I215" s="205"/>
      <c r="J215" s="206">
        <f>BK215</f>
        <v>0</v>
      </c>
      <c r="K215" s="202"/>
      <c r="L215" s="207"/>
      <c r="M215" s="208"/>
      <c r="N215" s="209"/>
      <c r="O215" s="209"/>
      <c r="P215" s="210">
        <f>SUM(P216:P274)</f>
        <v>0</v>
      </c>
      <c r="Q215" s="209"/>
      <c r="R215" s="210">
        <f>SUM(R216:R274)</f>
        <v>1003.9623500000001</v>
      </c>
      <c r="S215" s="209"/>
      <c r="T215" s="211">
        <f>SUM(T216:T274)</f>
        <v>0</v>
      </c>
      <c r="AR215" s="212" t="s">
        <v>200</v>
      </c>
      <c r="AT215" s="213" t="s">
        <v>79</v>
      </c>
      <c r="AU215" s="213" t="s">
        <v>80</v>
      </c>
      <c r="AY215" s="212" t="s">
        <v>193</v>
      </c>
      <c r="BK215" s="214">
        <f>SUM(BK216:BK274)</f>
        <v>0</v>
      </c>
    </row>
    <row r="216" s="1" customFormat="1" ht="22.5" customHeight="1">
      <c r="B216" s="39"/>
      <c r="C216" s="264" t="s">
        <v>374</v>
      </c>
      <c r="D216" s="264" t="s">
        <v>375</v>
      </c>
      <c r="E216" s="265" t="s">
        <v>376</v>
      </c>
      <c r="F216" s="266" t="s">
        <v>377</v>
      </c>
      <c r="G216" s="267" t="s">
        <v>160</v>
      </c>
      <c r="H216" s="268">
        <v>840</v>
      </c>
      <c r="I216" s="269"/>
      <c r="J216" s="270">
        <f>ROUND(I216*H216,2)</f>
        <v>0</v>
      </c>
      <c r="K216" s="266" t="s">
        <v>378</v>
      </c>
      <c r="L216" s="271"/>
      <c r="M216" s="272" t="s">
        <v>39</v>
      </c>
      <c r="N216" s="273" t="s">
        <v>53</v>
      </c>
      <c r="O216" s="80"/>
      <c r="P216" s="226">
        <f>O216*H216</f>
        <v>0</v>
      </c>
      <c r="Q216" s="226">
        <v>1</v>
      </c>
      <c r="R216" s="226">
        <f>Q216*H216</f>
        <v>840</v>
      </c>
      <c r="S216" s="226">
        <v>0</v>
      </c>
      <c r="T216" s="227">
        <f>S216*H216</f>
        <v>0</v>
      </c>
      <c r="AR216" s="17" t="s">
        <v>379</v>
      </c>
      <c r="AT216" s="17" t="s">
        <v>375</v>
      </c>
      <c r="AU216" s="17" t="s">
        <v>87</v>
      </c>
      <c r="AY216" s="17" t="s">
        <v>193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200</v>
      </c>
      <c r="BK216" s="228">
        <f>ROUND(I216*H216,2)</f>
        <v>0</v>
      </c>
      <c r="BL216" s="17" t="s">
        <v>379</v>
      </c>
      <c r="BM216" s="17" t="s">
        <v>380</v>
      </c>
    </row>
    <row r="217" s="12" customFormat="1">
      <c r="B217" s="232"/>
      <c r="C217" s="233"/>
      <c r="D217" s="229" t="s">
        <v>204</v>
      </c>
      <c r="E217" s="234" t="s">
        <v>39</v>
      </c>
      <c r="F217" s="235" t="s">
        <v>381</v>
      </c>
      <c r="G217" s="233"/>
      <c r="H217" s="236">
        <v>840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204</v>
      </c>
      <c r="AU217" s="242" t="s">
        <v>87</v>
      </c>
      <c r="AV217" s="12" t="s">
        <v>89</v>
      </c>
      <c r="AW217" s="12" t="s">
        <v>41</v>
      </c>
      <c r="AX217" s="12" t="s">
        <v>80</v>
      </c>
      <c r="AY217" s="242" t="s">
        <v>193</v>
      </c>
    </row>
    <row r="218" s="13" customFormat="1">
      <c r="B218" s="243"/>
      <c r="C218" s="244"/>
      <c r="D218" s="229" t="s">
        <v>204</v>
      </c>
      <c r="E218" s="245" t="s">
        <v>39</v>
      </c>
      <c r="F218" s="246" t="s">
        <v>207</v>
      </c>
      <c r="G218" s="244"/>
      <c r="H218" s="247">
        <v>840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204</v>
      </c>
      <c r="AU218" s="253" t="s">
        <v>87</v>
      </c>
      <c r="AV218" s="13" t="s">
        <v>200</v>
      </c>
      <c r="AW218" s="13" t="s">
        <v>41</v>
      </c>
      <c r="AX218" s="13" t="s">
        <v>87</v>
      </c>
      <c r="AY218" s="253" t="s">
        <v>193</v>
      </c>
    </row>
    <row r="219" s="1" customFormat="1" ht="22.5" customHeight="1">
      <c r="B219" s="39"/>
      <c r="C219" s="264" t="s">
        <v>382</v>
      </c>
      <c r="D219" s="264" t="s">
        <v>375</v>
      </c>
      <c r="E219" s="265" t="s">
        <v>383</v>
      </c>
      <c r="F219" s="266" t="s">
        <v>384</v>
      </c>
      <c r="G219" s="267" t="s">
        <v>160</v>
      </c>
      <c r="H219" s="268">
        <v>135</v>
      </c>
      <c r="I219" s="269"/>
      <c r="J219" s="270">
        <f>ROUND(I219*H219,2)</f>
        <v>0</v>
      </c>
      <c r="K219" s="266" t="s">
        <v>378</v>
      </c>
      <c r="L219" s="271"/>
      <c r="M219" s="272" t="s">
        <v>39</v>
      </c>
      <c r="N219" s="273" t="s">
        <v>53</v>
      </c>
      <c r="O219" s="80"/>
      <c r="P219" s="226">
        <f>O219*H219</f>
        <v>0</v>
      </c>
      <c r="Q219" s="226">
        <v>1</v>
      </c>
      <c r="R219" s="226">
        <f>Q219*H219</f>
        <v>135</v>
      </c>
      <c r="S219" s="226">
        <v>0</v>
      </c>
      <c r="T219" s="227">
        <f>S219*H219</f>
        <v>0</v>
      </c>
      <c r="AR219" s="17" t="s">
        <v>379</v>
      </c>
      <c r="AT219" s="17" t="s">
        <v>375</v>
      </c>
      <c r="AU219" s="17" t="s">
        <v>87</v>
      </c>
      <c r="AY219" s="17" t="s">
        <v>193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200</v>
      </c>
      <c r="BK219" s="228">
        <f>ROUND(I219*H219,2)</f>
        <v>0</v>
      </c>
      <c r="BL219" s="17" t="s">
        <v>379</v>
      </c>
      <c r="BM219" s="17" t="s">
        <v>385</v>
      </c>
    </row>
    <row r="220" s="12" customFormat="1">
      <c r="B220" s="232"/>
      <c r="C220" s="233"/>
      <c r="D220" s="229" t="s">
        <v>204</v>
      </c>
      <c r="E220" s="234" t="s">
        <v>39</v>
      </c>
      <c r="F220" s="235" t="s">
        <v>386</v>
      </c>
      <c r="G220" s="233"/>
      <c r="H220" s="236">
        <v>135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204</v>
      </c>
      <c r="AU220" s="242" t="s">
        <v>87</v>
      </c>
      <c r="AV220" s="12" t="s">
        <v>89</v>
      </c>
      <c r="AW220" s="12" t="s">
        <v>41</v>
      </c>
      <c r="AX220" s="12" t="s">
        <v>80</v>
      </c>
      <c r="AY220" s="242" t="s">
        <v>193</v>
      </c>
    </row>
    <row r="221" s="13" customFormat="1">
      <c r="B221" s="243"/>
      <c r="C221" s="244"/>
      <c r="D221" s="229" t="s">
        <v>204</v>
      </c>
      <c r="E221" s="245" t="s">
        <v>39</v>
      </c>
      <c r="F221" s="246" t="s">
        <v>207</v>
      </c>
      <c r="G221" s="244"/>
      <c r="H221" s="247">
        <v>135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204</v>
      </c>
      <c r="AU221" s="253" t="s">
        <v>87</v>
      </c>
      <c r="AV221" s="13" t="s">
        <v>200</v>
      </c>
      <c r="AW221" s="13" t="s">
        <v>41</v>
      </c>
      <c r="AX221" s="13" t="s">
        <v>87</v>
      </c>
      <c r="AY221" s="253" t="s">
        <v>193</v>
      </c>
    </row>
    <row r="222" s="1" customFormat="1" ht="22.5" customHeight="1">
      <c r="B222" s="39"/>
      <c r="C222" s="264" t="s">
        <v>387</v>
      </c>
      <c r="D222" s="264" t="s">
        <v>375</v>
      </c>
      <c r="E222" s="265" t="s">
        <v>388</v>
      </c>
      <c r="F222" s="266" t="s">
        <v>389</v>
      </c>
      <c r="G222" s="267" t="s">
        <v>124</v>
      </c>
      <c r="H222" s="268">
        <v>450</v>
      </c>
      <c r="I222" s="269"/>
      <c r="J222" s="270">
        <f>ROUND(I222*H222,2)</f>
        <v>0</v>
      </c>
      <c r="K222" s="266" t="s">
        <v>199</v>
      </c>
      <c r="L222" s="271"/>
      <c r="M222" s="272" t="s">
        <v>39</v>
      </c>
      <c r="N222" s="273" t="s">
        <v>53</v>
      </c>
      <c r="O222" s="80"/>
      <c r="P222" s="226">
        <f>O222*H222</f>
        <v>0</v>
      </c>
      <c r="Q222" s="226">
        <v>0.049390000000000003</v>
      </c>
      <c r="R222" s="226">
        <f>Q222*H222</f>
        <v>22.2255</v>
      </c>
      <c r="S222" s="226">
        <v>0</v>
      </c>
      <c r="T222" s="227">
        <f>S222*H222</f>
        <v>0</v>
      </c>
      <c r="AR222" s="17" t="s">
        <v>379</v>
      </c>
      <c r="AT222" s="17" t="s">
        <v>375</v>
      </c>
      <c r="AU222" s="17" t="s">
        <v>87</v>
      </c>
      <c r="AY222" s="17" t="s">
        <v>193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200</v>
      </c>
      <c r="BK222" s="228">
        <f>ROUND(I222*H222,2)</f>
        <v>0</v>
      </c>
      <c r="BL222" s="17" t="s">
        <v>379</v>
      </c>
      <c r="BM222" s="17" t="s">
        <v>390</v>
      </c>
    </row>
    <row r="223" s="12" customFormat="1">
      <c r="B223" s="232"/>
      <c r="C223" s="233"/>
      <c r="D223" s="229" t="s">
        <v>204</v>
      </c>
      <c r="E223" s="234" t="s">
        <v>39</v>
      </c>
      <c r="F223" s="235" t="s">
        <v>122</v>
      </c>
      <c r="G223" s="233"/>
      <c r="H223" s="236">
        <v>450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204</v>
      </c>
      <c r="AU223" s="242" t="s">
        <v>87</v>
      </c>
      <c r="AV223" s="12" t="s">
        <v>89</v>
      </c>
      <c r="AW223" s="12" t="s">
        <v>41</v>
      </c>
      <c r="AX223" s="12" t="s">
        <v>80</v>
      </c>
      <c r="AY223" s="242" t="s">
        <v>193</v>
      </c>
    </row>
    <row r="224" s="13" customFormat="1">
      <c r="B224" s="243"/>
      <c r="C224" s="244"/>
      <c r="D224" s="229" t="s">
        <v>204</v>
      </c>
      <c r="E224" s="245" t="s">
        <v>39</v>
      </c>
      <c r="F224" s="246" t="s">
        <v>207</v>
      </c>
      <c r="G224" s="244"/>
      <c r="H224" s="247">
        <v>450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204</v>
      </c>
      <c r="AU224" s="253" t="s">
        <v>87</v>
      </c>
      <c r="AV224" s="13" t="s">
        <v>200</v>
      </c>
      <c r="AW224" s="13" t="s">
        <v>41</v>
      </c>
      <c r="AX224" s="13" t="s">
        <v>87</v>
      </c>
      <c r="AY224" s="253" t="s">
        <v>193</v>
      </c>
    </row>
    <row r="225" s="1" customFormat="1" ht="22.5" customHeight="1">
      <c r="B225" s="39"/>
      <c r="C225" s="264" t="s">
        <v>391</v>
      </c>
      <c r="D225" s="264" t="s">
        <v>375</v>
      </c>
      <c r="E225" s="265" t="s">
        <v>392</v>
      </c>
      <c r="F225" s="266" t="s">
        <v>393</v>
      </c>
      <c r="G225" s="267" t="s">
        <v>153</v>
      </c>
      <c r="H225" s="268">
        <v>2</v>
      </c>
      <c r="I225" s="269"/>
      <c r="J225" s="270">
        <f>ROUND(I225*H225,2)</f>
        <v>0</v>
      </c>
      <c r="K225" s="266" t="s">
        <v>199</v>
      </c>
      <c r="L225" s="271"/>
      <c r="M225" s="272" t="s">
        <v>39</v>
      </c>
      <c r="N225" s="273" t="s">
        <v>53</v>
      </c>
      <c r="O225" s="80"/>
      <c r="P225" s="226">
        <f>O225*H225</f>
        <v>0</v>
      </c>
      <c r="Q225" s="226">
        <v>0.23430999999999999</v>
      </c>
      <c r="R225" s="226">
        <f>Q225*H225</f>
        <v>0.46861999999999998</v>
      </c>
      <c r="S225" s="226">
        <v>0</v>
      </c>
      <c r="T225" s="227">
        <f>S225*H225</f>
        <v>0</v>
      </c>
      <c r="AR225" s="17" t="s">
        <v>379</v>
      </c>
      <c r="AT225" s="17" t="s">
        <v>375</v>
      </c>
      <c r="AU225" s="17" t="s">
        <v>87</v>
      </c>
      <c r="AY225" s="17" t="s">
        <v>193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200</v>
      </c>
      <c r="BK225" s="228">
        <f>ROUND(I225*H225,2)</f>
        <v>0</v>
      </c>
      <c r="BL225" s="17" t="s">
        <v>379</v>
      </c>
      <c r="BM225" s="17" t="s">
        <v>394</v>
      </c>
    </row>
    <row r="226" s="12" customFormat="1">
      <c r="B226" s="232"/>
      <c r="C226" s="233"/>
      <c r="D226" s="229" t="s">
        <v>204</v>
      </c>
      <c r="E226" s="234" t="s">
        <v>39</v>
      </c>
      <c r="F226" s="235" t="s">
        <v>395</v>
      </c>
      <c r="G226" s="233"/>
      <c r="H226" s="236">
        <v>2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204</v>
      </c>
      <c r="AU226" s="242" t="s">
        <v>87</v>
      </c>
      <c r="AV226" s="12" t="s">
        <v>89</v>
      </c>
      <c r="AW226" s="12" t="s">
        <v>41</v>
      </c>
      <c r="AX226" s="12" t="s">
        <v>80</v>
      </c>
      <c r="AY226" s="242" t="s">
        <v>193</v>
      </c>
    </row>
    <row r="227" s="13" customFormat="1">
      <c r="B227" s="243"/>
      <c r="C227" s="244"/>
      <c r="D227" s="229" t="s">
        <v>204</v>
      </c>
      <c r="E227" s="245" t="s">
        <v>39</v>
      </c>
      <c r="F227" s="246" t="s">
        <v>207</v>
      </c>
      <c r="G227" s="244"/>
      <c r="H227" s="247">
        <v>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204</v>
      </c>
      <c r="AU227" s="253" t="s">
        <v>87</v>
      </c>
      <c r="AV227" s="13" t="s">
        <v>200</v>
      </c>
      <c r="AW227" s="13" t="s">
        <v>41</v>
      </c>
      <c r="AX227" s="13" t="s">
        <v>87</v>
      </c>
      <c r="AY227" s="253" t="s">
        <v>193</v>
      </c>
    </row>
    <row r="228" s="1" customFormat="1" ht="22.5" customHeight="1">
      <c r="B228" s="39"/>
      <c r="C228" s="264" t="s">
        <v>396</v>
      </c>
      <c r="D228" s="264" t="s">
        <v>375</v>
      </c>
      <c r="E228" s="265" t="s">
        <v>397</v>
      </c>
      <c r="F228" s="266" t="s">
        <v>398</v>
      </c>
      <c r="G228" s="267" t="s">
        <v>153</v>
      </c>
      <c r="H228" s="268">
        <v>3</v>
      </c>
      <c r="I228" s="269"/>
      <c r="J228" s="270">
        <f>ROUND(I228*H228,2)</f>
        <v>0</v>
      </c>
      <c r="K228" s="266" t="s">
        <v>378</v>
      </c>
      <c r="L228" s="271"/>
      <c r="M228" s="272" t="s">
        <v>39</v>
      </c>
      <c r="N228" s="273" t="s">
        <v>53</v>
      </c>
      <c r="O228" s="80"/>
      <c r="P228" s="226">
        <f>O228*H228</f>
        <v>0</v>
      </c>
      <c r="Q228" s="226">
        <v>0.17535000000000001</v>
      </c>
      <c r="R228" s="226">
        <f>Q228*H228</f>
        <v>0.52605000000000002</v>
      </c>
      <c r="S228" s="226">
        <v>0</v>
      </c>
      <c r="T228" s="227">
        <f>S228*H228</f>
        <v>0</v>
      </c>
      <c r="AR228" s="17" t="s">
        <v>379</v>
      </c>
      <c r="AT228" s="17" t="s">
        <v>375</v>
      </c>
      <c r="AU228" s="17" t="s">
        <v>87</v>
      </c>
      <c r="AY228" s="17" t="s">
        <v>193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200</v>
      </c>
      <c r="BK228" s="228">
        <f>ROUND(I228*H228,2)</f>
        <v>0</v>
      </c>
      <c r="BL228" s="17" t="s">
        <v>379</v>
      </c>
      <c r="BM228" s="17" t="s">
        <v>399</v>
      </c>
    </row>
    <row r="229" s="12" customFormat="1">
      <c r="B229" s="232"/>
      <c r="C229" s="233"/>
      <c r="D229" s="229" t="s">
        <v>204</v>
      </c>
      <c r="E229" s="234" t="s">
        <v>39</v>
      </c>
      <c r="F229" s="235" t="s">
        <v>145</v>
      </c>
      <c r="G229" s="233"/>
      <c r="H229" s="236">
        <v>3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204</v>
      </c>
      <c r="AU229" s="242" t="s">
        <v>87</v>
      </c>
      <c r="AV229" s="12" t="s">
        <v>89</v>
      </c>
      <c r="AW229" s="12" t="s">
        <v>41</v>
      </c>
      <c r="AX229" s="12" t="s">
        <v>80</v>
      </c>
      <c r="AY229" s="242" t="s">
        <v>193</v>
      </c>
    </row>
    <row r="230" s="13" customFormat="1">
      <c r="B230" s="243"/>
      <c r="C230" s="244"/>
      <c r="D230" s="229" t="s">
        <v>204</v>
      </c>
      <c r="E230" s="245" t="s">
        <v>39</v>
      </c>
      <c r="F230" s="246" t="s">
        <v>207</v>
      </c>
      <c r="G230" s="244"/>
      <c r="H230" s="247">
        <v>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204</v>
      </c>
      <c r="AU230" s="253" t="s">
        <v>87</v>
      </c>
      <c r="AV230" s="13" t="s">
        <v>200</v>
      </c>
      <c r="AW230" s="13" t="s">
        <v>41</v>
      </c>
      <c r="AX230" s="13" t="s">
        <v>87</v>
      </c>
      <c r="AY230" s="253" t="s">
        <v>193</v>
      </c>
    </row>
    <row r="231" s="1" customFormat="1" ht="22.5" customHeight="1">
      <c r="B231" s="39"/>
      <c r="C231" s="264" t="s">
        <v>400</v>
      </c>
      <c r="D231" s="264" t="s">
        <v>375</v>
      </c>
      <c r="E231" s="265" t="s">
        <v>401</v>
      </c>
      <c r="F231" s="266" t="s">
        <v>402</v>
      </c>
      <c r="G231" s="267" t="s">
        <v>153</v>
      </c>
      <c r="H231" s="268">
        <v>2</v>
      </c>
      <c r="I231" s="269"/>
      <c r="J231" s="270">
        <f>ROUND(I231*H231,2)</f>
        <v>0</v>
      </c>
      <c r="K231" s="266" t="s">
        <v>378</v>
      </c>
      <c r="L231" s="271"/>
      <c r="M231" s="272" t="s">
        <v>39</v>
      </c>
      <c r="N231" s="273" t="s">
        <v>53</v>
      </c>
      <c r="O231" s="80"/>
      <c r="P231" s="226">
        <f>O231*H231</f>
        <v>0</v>
      </c>
      <c r="Q231" s="226">
        <v>0.28306999999999999</v>
      </c>
      <c r="R231" s="226">
        <f>Q231*H231</f>
        <v>0.56613999999999998</v>
      </c>
      <c r="S231" s="226">
        <v>0</v>
      </c>
      <c r="T231" s="227">
        <f>S231*H231</f>
        <v>0</v>
      </c>
      <c r="AR231" s="17" t="s">
        <v>379</v>
      </c>
      <c r="AT231" s="17" t="s">
        <v>375</v>
      </c>
      <c r="AU231" s="17" t="s">
        <v>87</v>
      </c>
      <c r="AY231" s="17" t="s">
        <v>193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200</v>
      </c>
      <c r="BK231" s="228">
        <f>ROUND(I231*H231,2)</f>
        <v>0</v>
      </c>
      <c r="BL231" s="17" t="s">
        <v>379</v>
      </c>
      <c r="BM231" s="17" t="s">
        <v>403</v>
      </c>
    </row>
    <row r="232" s="1" customFormat="1">
      <c r="B232" s="39"/>
      <c r="C232" s="40"/>
      <c r="D232" s="229" t="s">
        <v>247</v>
      </c>
      <c r="E232" s="40"/>
      <c r="F232" s="230" t="s">
        <v>404</v>
      </c>
      <c r="G232" s="40"/>
      <c r="H232" s="40"/>
      <c r="I232" s="144"/>
      <c r="J232" s="40"/>
      <c r="K232" s="40"/>
      <c r="L232" s="44"/>
      <c r="M232" s="231"/>
      <c r="N232" s="80"/>
      <c r="O232" s="80"/>
      <c r="P232" s="80"/>
      <c r="Q232" s="80"/>
      <c r="R232" s="80"/>
      <c r="S232" s="80"/>
      <c r="T232" s="81"/>
      <c r="AT232" s="17" t="s">
        <v>247</v>
      </c>
      <c r="AU232" s="17" t="s">
        <v>87</v>
      </c>
    </row>
    <row r="233" s="12" customFormat="1">
      <c r="B233" s="232"/>
      <c r="C233" s="233"/>
      <c r="D233" s="229" t="s">
        <v>204</v>
      </c>
      <c r="E233" s="234" t="s">
        <v>39</v>
      </c>
      <c r="F233" s="235" t="s">
        <v>149</v>
      </c>
      <c r="G233" s="233"/>
      <c r="H233" s="236">
        <v>2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204</v>
      </c>
      <c r="AU233" s="242" t="s">
        <v>87</v>
      </c>
      <c r="AV233" s="12" t="s">
        <v>89</v>
      </c>
      <c r="AW233" s="12" t="s">
        <v>41</v>
      </c>
      <c r="AX233" s="12" t="s">
        <v>80</v>
      </c>
      <c r="AY233" s="242" t="s">
        <v>193</v>
      </c>
    </row>
    <row r="234" s="13" customFormat="1">
      <c r="B234" s="243"/>
      <c r="C234" s="244"/>
      <c r="D234" s="229" t="s">
        <v>204</v>
      </c>
      <c r="E234" s="245" t="s">
        <v>39</v>
      </c>
      <c r="F234" s="246" t="s">
        <v>207</v>
      </c>
      <c r="G234" s="244"/>
      <c r="H234" s="247">
        <v>2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204</v>
      </c>
      <c r="AU234" s="253" t="s">
        <v>87</v>
      </c>
      <c r="AV234" s="13" t="s">
        <v>200</v>
      </c>
      <c r="AW234" s="13" t="s">
        <v>41</v>
      </c>
      <c r="AX234" s="13" t="s">
        <v>87</v>
      </c>
      <c r="AY234" s="253" t="s">
        <v>193</v>
      </c>
    </row>
    <row r="235" s="1" customFormat="1" ht="22.5" customHeight="1">
      <c r="B235" s="39"/>
      <c r="C235" s="264" t="s">
        <v>405</v>
      </c>
      <c r="D235" s="264" t="s">
        <v>375</v>
      </c>
      <c r="E235" s="265" t="s">
        <v>406</v>
      </c>
      <c r="F235" s="266" t="s">
        <v>407</v>
      </c>
      <c r="G235" s="267" t="s">
        <v>153</v>
      </c>
      <c r="H235" s="268">
        <v>2128</v>
      </c>
      <c r="I235" s="269"/>
      <c r="J235" s="270">
        <f>ROUND(I235*H235,2)</f>
        <v>0</v>
      </c>
      <c r="K235" s="266" t="s">
        <v>199</v>
      </c>
      <c r="L235" s="271"/>
      <c r="M235" s="272" t="s">
        <v>39</v>
      </c>
      <c r="N235" s="273" t="s">
        <v>53</v>
      </c>
      <c r="O235" s="80"/>
      <c r="P235" s="226">
        <f>O235*H235</f>
        <v>0</v>
      </c>
      <c r="Q235" s="226">
        <v>0.00123</v>
      </c>
      <c r="R235" s="226">
        <f>Q235*H235</f>
        <v>2.6174399999999998</v>
      </c>
      <c r="S235" s="226">
        <v>0</v>
      </c>
      <c r="T235" s="227">
        <f>S235*H235</f>
        <v>0</v>
      </c>
      <c r="AR235" s="17" t="s">
        <v>379</v>
      </c>
      <c r="AT235" s="17" t="s">
        <v>375</v>
      </c>
      <c r="AU235" s="17" t="s">
        <v>87</v>
      </c>
      <c r="AY235" s="17" t="s">
        <v>193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200</v>
      </c>
      <c r="BK235" s="228">
        <f>ROUND(I235*H235,2)</f>
        <v>0</v>
      </c>
      <c r="BL235" s="17" t="s">
        <v>379</v>
      </c>
      <c r="BM235" s="17" t="s">
        <v>408</v>
      </c>
    </row>
    <row r="236" s="12" customFormat="1">
      <c r="B236" s="232"/>
      <c r="C236" s="233"/>
      <c r="D236" s="229" t="s">
        <v>204</v>
      </c>
      <c r="E236" s="234" t="s">
        <v>39</v>
      </c>
      <c r="F236" s="235" t="s">
        <v>409</v>
      </c>
      <c r="G236" s="233"/>
      <c r="H236" s="236">
        <v>2128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204</v>
      </c>
      <c r="AU236" s="242" t="s">
        <v>87</v>
      </c>
      <c r="AV236" s="12" t="s">
        <v>89</v>
      </c>
      <c r="AW236" s="12" t="s">
        <v>41</v>
      </c>
      <c r="AX236" s="12" t="s">
        <v>80</v>
      </c>
      <c r="AY236" s="242" t="s">
        <v>193</v>
      </c>
    </row>
    <row r="237" s="13" customFormat="1">
      <c r="B237" s="243"/>
      <c r="C237" s="244"/>
      <c r="D237" s="229" t="s">
        <v>204</v>
      </c>
      <c r="E237" s="245" t="s">
        <v>39</v>
      </c>
      <c r="F237" s="246" t="s">
        <v>207</v>
      </c>
      <c r="G237" s="244"/>
      <c r="H237" s="247">
        <v>2128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204</v>
      </c>
      <c r="AU237" s="253" t="s">
        <v>87</v>
      </c>
      <c r="AV237" s="13" t="s">
        <v>200</v>
      </c>
      <c r="AW237" s="13" t="s">
        <v>41</v>
      </c>
      <c r="AX237" s="13" t="s">
        <v>87</v>
      </c>
      <c r="AY237" s="253" t="s">
        <v>193</v>
      </c>
    </row>
    <row r="238" s="1" customFormat="1" ht="22.5" customHeight="1">
      <c r="B238" s="39"/>
      <c r="C238" s="264" t="s">
        <v>410</v>
      </c>
      <c r="D238" s="264" t="s">
        <v>375</v>
      </c>
      <c r="E238" s="265" t="s">
        <v>411</v>
      </c>
      <c r="F238" s="266" t="s">
        <v>412</v>
      </c>
      <c r="G238" s="267" t="s">
        <v>153</v>
      </c>
      <c r="H238" s="268">
        <v>2876</v>
      </c>
      <c r="I238" s="269"/>
      <c r="J238" s="270">
        <f>ROUND(I238*H238,2)</f>
        <v>0</v>
      </c>
      <c r="K238" s="266" t="s">
        <v>199</v>
      </c>
      <c r="L238" s="271"/>
      <c r="M238" s="272" t="s">
        <v>39</v>
      </c>
      <c r="N238" s="273" t="s">
        <v>53</v>
      </c>
      <c r="O238" s="80"/>
      <c r="P238" s="226">
        <f>O238*H238</f>
        <v>0</v>
      </c>
      <c r="Q238" s="226">
        <v>9.0000000000000006E-05</v>
      </c>
      <c r="R238" s="226">
        <f>Q238*H238</f>
        <v>0.25884000000000001</v>
      </c>
      <c r="S238" s="226">
        <v>0</v>
      </c>
      <c r="T238" s="227">
        <f>S238*H238</f>
        <v>0</v>
      </c>
      <c r="AR238" s="17" t="s">
        <v>242</v>
      </c>
      <c r="AT238" s="17" t="s">
        <v>375</v>
      </c>
      <c r="AU238" s="17" t="s">
        <v>87</v>
      </c>
      <c r="AY238" s="17" t="s">
        <v>193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200</v>
      </c>
      <c r="BK238" s="228">
        <f>ROUND(I238*H238,2)</f>
        <v>0</v>
      </c>
      <c r="BL238" s="17" t="s">
        <v>200</v>
      </c>
      <c r="BM238" s="17" t="s">
        <v>413</v>
      </c>
    </row>
    <row r="239" s="12" customFormat="1">
      <c r="B239" s="232"/>
      <c r="C239" s="233"/>
      <c r="D239" s="229" t="s">
        <v>204</v>
      </c>
      <c r="E239" s="234" t="s">
        <v>39</v>
      </c>
      <c r="F239" s="235" t="s">
        <v>414</v>
      </c>
      <c r="G239" s="233"/>
      <c r="H239" s="236">
        <v>2828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204</v>
      </c>
      <c r="AU239" s="242" t="s">
        <v>87</v>
      </c>
      <c r="AV239" s="12" t="s">
        <v>89</v>
      </c>
      <c r="AW239" s="12" t="s">
        <v>41</v>
      </c>
      <c r="AX239" s="12" t="s">
        <v>80</v>
      </c>
      <c r="AY239" s="242" t="s">
        <v>193</v>
      </c>
    </row>
    <row r="240" s="12" customFormat="1">
      <c r="B240" s="232"/>
      <c r="C240" s="233"/>
      <c r="D240" s="229" t="s">
        <v>204</v>
      </c>
      <c r="E240" s="234" t="s">
        <v>39</v>
      </c>
      <c r="F240" s="235" t="s">
        <v>155</v>
      </c>
      <c r="G240" s="233"/>
      <c r="H240" s="236">
        <v>48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204</v>
      </c>
      <c r="AU240" s="242" t="s">
        <v>87</v>
      </c>
      <c r="AV240" s="12" t="s">
        <v>89</v>
      </c>
      <c r="AW240" s="12" t="s">
        <v>41</v>
      </c>
      <c r="AX240" s="12" t="s">
        <v>80</v>
      </c>
      <c r="AY240" s="242" t="s">
        <v>193</v>
      </c>
    </row>
    <row r="241" s="13" customFormat="1">
      <c r="B241" s="243"/>
      <c r="C241" s="244"/>
      <c r="D241" s="229" t="s">
        <v>204</v>
      </c>
      <c r="E241" s="245" t="s">
        <v>39</v>
      </c>
      <c r="F241" s="246" t="s">
        <v>207</v>
      </c>
      <c r="G241" s="244"/>
      <c r="H241" s="247">
        <v>2876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204</v>
      </c>
      <c r="AU241" s="253" t="s">
        <v>87</v>
      </c>
      <c r="AV241" s="13" t="s">
        <v>200</v>
      </c>
      <c r="AW241" s="13" t="s">
        <v>41</v>
      </c>
      <c r="AX241" s="13" t="s">
        <v>87</v>
      </c>
      <c r="AY241" s="253" t="s">
        <v>193</v>
      </c>
    </row>
    <row r="242" s="1" customFormat="1" ht="22.5" customHeight="1">
      <c r="B242" s="39"/>
      <c r="C242" s="264" t="s">
        <v>415</v>
      </c>
      <c r="D242" s="264" t="s">
        <v>375</v>
      </c>
      <c r="E242" s="265" t="s">
        <v>416</v>
      </c>
      <c r="F242" s="266" t="s">
        <v>417</v>
      </c>
      <c r="G242" s="267" t="s">
        <v>153</v>
      </c>
      <c r="H242" s="268">
        <v>2828</v>
      </c>
      <c r="I242" s="269"/>
      <c r="J242" s="270">
        <f>ROUND(I242*H242,2)</f>
        <v>0</v>
      </c>
      <c r="K242" s="266" t="s">
        <v>378</v>
      </c>
      <c r="L242" s="271"/>
      <c r="M242" s="272" t="s">
        <v>39</v>
      </c>
      <c r="N242" s="273" t="s">
        <v>53</v>
      </c>
      <c r="O242" s="80"/>
      <c r="P242" s="226">
        <f>O242*H242</f>
        <v>0</v>
      </c>
      <c r="Q242" s="226">
        <v>0.00040999999999999999</v>
      </c>
      <c r="R242" s="226">
        <f>Q242*H242</f>
        <v>1.1594800000000001</v>
      </c>
      <c r="S242" s="226">
        <v>0</v>
      </c>
      <c r="T242" s="227">
        <f>S242*H242</f>
        <v>0</v>
      </c>
      <c r="AR242" s="17" t="s">
        <v>242</v>
      </c>
      <c r="AT242" s="17" t="s">
        <v>375</v>
      </c>
      <c r="AU242" s="17" t="s">
        <v>87</v>
      </c>
      <c r="AY242" s="17" t="s">
        <v>193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200</v>
      </c>
      <c r="BK242" s="228">
        <f>ROUND(I242*H242,2)</f>
        <v>0</v>
      </c>
      <c r="BL242" s="17" t="s">
        <v>200</v>
      </c>
      <c r="BM242" s="17" t="s">
        <v>418</v>
      </c>
    </row>
    <row r="243" s="12" customFormat="1">
      <c r="B243" s="232"/>
      <c r="C243" s="233"/>
      <c r="D243" s="229" t="s">
        <v>204</v>
      </c>
      <c r="E243" s="234" t="s">
        <v>39</v>
      </c>
      <c r="F243" s="235" t="s">
        <v>414</v>
      </c>
      <c r="G243" s="233"/>
      <c r="H243" s="236">
        <v>2828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204</v>
      </c>
      <c r="AU243" s="242" t="s">
        <v>87</v>
      </c>
      <c r="AV243" s="12" t="s">
        <v>89</v>
      </c>
      <c r="AW243" s="12" t="s">
        <v>41</v>
      </c>
      <c r="AX243" s="12" t="s">
        <v>80</v>
      </c>
      <c r="AY243" s="242" t="s">
        <v>193</v>
      </c>
    </row>
    <row r="244" s="13" customFormat="1">
      <c r="B244" s="243"/>
      <c r="C244" s="244"/>
      <c r="D244" s="229" t="s">
        <v>204</v>
      </c>
      <c r="E244" s="245" t="s">
        <v>39</v>
      </c>
      <c r="F244" s="246" t="s">
        <v>207</v>
      </c>
      <c r="G244" s="244"/>
      <c r="H244" s="247">
        <v>2828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204</v>
      </c>
      <c r="AU244" s="253" t="s">
        <v>87</v>
      </c>
      <c r="AV244" s="13" t="s">
        <v>200</v>
      </c>
      <c r="AW244" s="13" t="s">
        <v>41</v>
      </c>
      <c r="AX244" s="13" t="s">
        <v>87</v>
      </c>
      <c r="AY244" s="253" t="s">
        <v>193</v>
      </c>
    </row>
    <row r="245" s="1" customFormat="1" ht="22.5" customHeight="1">
      <c r="B245" s="39"/>
      <c r="C245" s="264" t="s">
        <v>419</v>
      </c>
      <c r="D245" s="264" t="s">
        <v>375</v>
      </c>
      <c r="E245" s="265" t="s">
        <v>420</v>
      </c>
      <c r="F245" s="266" t="s">
        <v>421</v>
      </c>
      <c r="G245" s="267" t="s">
        <v>153</v>
      </c>
      <c r="H245" s="268">
        <v>48</v>
      </c>
      <c r="I245" s="269"/>
      <c r="J245" s="270">
        <f>ROUND(I245*H245,2)</f>
        <v>0</v>
      </c>
      <c r="K245" s="266" t="s">
        <v>199</v>
      </c>
      <c r="L245" s="271"/>
      <c r="M245" s="272" t="s">
        <v>39</v>
      </c>
      <c r="N245" s="273" t="s">
        <v>53</v>
      </c>
      <c r="O245" s="80"/>
      <c r="P245" s="226">
        <f>O245*H245</f>
        <v>0</v>
      </c>
      <c r="Q245" s="226">
        <v>0.00051999999999999995</v>
      </c>
      <c r="R245" s="226">
        <f>Q245*H245</f>
        <v>0.024959999999999996</v>
      </c>
      <c r="S245" s="226">
        <v>0</v>
      </c>
      <c r="T245" s="227">
        <f>S245*H245</f>
        <v>0</v>
      </c>
      <c r="AR245" s="17" t="s">
        <v>242</v>
      </c>
      <c r="AT245" s="17" t="s">
        <v>375</v>
      </c>
      <c r="AU245" s="17" t="s">
        <v>87</v>
      </c>
      <c r="AY245" s="17" t="s">
        <v>193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200</v>
      </c>
      <c r="BK245" s="228">
        <f>ROUND(I245*H245,2)</f>
        <v>0</v>
      </c>
      <c r="BL245" s="17" t="s">
        <v>200</v>
      </c>
      <c r="BM245" s="17" t="s">
        <v>422</v>
      </c>
    </row>
    <row r="246" s="12" customFormat="1">
      <c r="B246" s="232"/>
      <c r="C246" s="233"/>
      <c r="D246" s="229" t="s">
        <v>204</v>
      </c>
      <c r="E246" s="234" t="s">
        <v>39</v>
      </c>
      <c r="F246" s="235" t="s">
        <v>423</v>
      </c>
      <c r="G246" s="233"/>
      <c r="H246" s="236">
        <v>48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204</v>
      </c>
      <c r="AU246" s="242" t="s">
        <v>87</v>
      </c>
      <c r="AV246" s="12" t="s">
        <v>89</v>
      </c>
      <c r="AW246" s="12" t="s">
        <v>41</v>
      </c>
      <c r="AX246" s="12" t="s">
        <v>80</v>
      </c>
      <c r="AY246" s="242" t="s">
        <v>193</v>
      </c>
    </row>
    <row r="247" s="13" customFormat="1">
      <c r="B247" s="243"/>
      <c r="C247" s="244"/>
      <c r="D247" s="229" t="s">
        <v>204</v>
      </c>
      <c r="E247" s="245" t="s">
        <v>155</v>
      </c>
      <c r="F247" s="246" t="s">
        <v>207</v>
      </c>
      <c r="G247" s="244"/>
      <c r="H247" s="247">
        <v>48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204</v>
      </c>
      <c r="AU247" s="253" t="s">
        <v>87</v>
      </c>
      <c r="AV247" s="13" t="s">
        <v>200</v>
      </c>
      <c r="AW247" s="13" t="s">
        <v>41</v>
      </c>
      <c r="AX247" s="13" t="s">
        <v>87</v>
      </c>
      <c r="AY247" s="253" t="s">
        <v>193</v>
      </c>
    </row>
    <row r="248" s="1" customFormat="1" ht="22.5" customHeight="1">
      <c r="B248" s="39"/>
      <c r="C248" s="264" t="s">
        <v>424</v>
      </c>
      <c r="D248" s="264" t="s">
        <v>375</v>
      </c>
      <c r="E248" s="265" t="s">
        <v>425</v>
      </c>
      <c r="F248" s="266" t="s">
        <v>426</v>
      </c>
      <c r="G248" s="267" t="s">
        <v>153</v>
      </c>
      <c r="H248" s="268">
        <v>12</v>
      </c>
      <c r="I248" s="269"/>
      <c r="J248" s="270">
        <f>ROUND(I248*H248,2)</f>
        <v>0</v>
      </c>
      <c r="K248" s="266" t="s">
        <v>199</v>
      </c>
      <c r="L248" s="271"/>
      <c r="M248" s="272" t="s">
        <v>39</v>
      </c>
      <c r="N248" s="273" t="s">
        <v>53</v>
      </c>
      <c r="O248" s="80"/>
      <c r="P248" s="226">
        <f>O248*H248</f>
        <v>0</v>
      </c>
      <c r="Q248" s="226">
        <v>0.0085199999999999998</v>
      </c>
      <c r="R248" s="226">
        <f>Q248*H248</f>
        <v>0.10224</v>
      </c>
      <c r="S248" s="226">
        <v>0</v>
      </c>
      <c r="T248" s="227">
        <f>S248*H248</f>
        <v>0</v>
      </c>
      <c r="AR248" s="17" t="s">
        <v>242</v>
      </c>
      <c r="AT248" s="17" t="s">
        <v>375</v>
      </c>
      <c r="AU248" s="17" t="s">
        <v>87</v>
      </c>
      <c r="AY248" s="17" t="s">
        <v>193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200</v>
      </c>
      <c r="BK248" s="228">
        <f>ROUND(I248*H248,2)</f>
        <v>0</v>
      </c>
      <c r="BL248" s="17" t="s">
        <v>200</v>
      </c>
      <c r="BM248" s="17" t="s">
        <v>427</v>
      </c>
    </row>
    <row r="249" s="12" customFormat="1">
      <c r="B249" s="232"/>
      <c r="C249" s="233"/>
      <c r="D249" s="229" t="s">
        <v>204</v>
      </c>
      <c r="E249" s="234" t="s">
        <v>39</v>
      </c>
      <c r="F249" s="235" t="s">
        <v>428</v>
      </c>
      <c r="G249" s="233"/>
      <c r="H249" s="236">
        <v>12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204</v>
      </c>
      <c r="AU249" s="242" t="s">
        <v>87</v>
      </c>
      <c r="AV249" s="12" t="s">
        <v>89</v>
      </c>
      <c r="AW249" s="12" t="s">
        <v>41</v>
      </c>
      <c r="AX249" s="12" t="s">
        <v>80</v>
      </c>
      <c r="AY249" s="242" t="s">
        <v>193</v>
      </c>
    </row>
    <row r="250" s="13" customFormat="1">
      <c r="B250" s="243"/>
      <c r="C250" s="244"/>
      <c r="D250" s="229" t="s">
        <v>204</v>
      </c>
      <c r="E250" s="245" t="s">
        <v>39</v>
      </c>
      <c r="F250" s="246" t="s">
        <v>207</v>
      </c>
      <c r="G250" s="244"/>
      <c r="H250" s="247">
        <v>12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204</v>
      </c>
      <c r="AU250" s="253" t="s">
        <v>87</v>
      </c>
      <c r="AV250" s="13" t="s">
        <v>200</v>
      </c>
      <c r="AW250" s="13" t="s">
        <v>41</v>
      </c>
      <c r="AX250" s="13" t="s">
        <v>87</v>
      </c>
      <c r="AY250" s="253" t="s">
        <v>193</v>
      </c>
    </row>
    <row r="251" s="1" customFormat="1" ht="22.5" customHeight="1">
      <c r="B251" s="39"/>
      <c r="C251" s="264" t="s">
        <v>429</v>
      </c>
      <c r="D251" s="264" t="s">
        <v>375</v>
      </c>
      <c r="E251" s="265" t="s">
        <v>430</v>
      </c>
      <c r="F251" s="266" t="s">
        <v>431</v>
      </c>
      <c r="G251" s="267" t="s">
        <v>153</v>
      </c>
      <c r="H251" s="268">
        <v>2828</v>
      </c>
      <c r="I251" s="269"/>
      <c r="J251" s="270">
        <f>ROUND(I251*H251,2)</f>
        <v>0</v>
      </c>
      <c r="K251" s="266" t="s">
        <v>199</v>
      </c>
      <c r="L251" s="271"/>
      <c r="M251" s="272" t="s">
        <v>39</v>
      </c>
      <c r="N251" s="273" t="s">
        <v>53</v>
      </c>
      <c r="O251" s="80"/>
      <c r="P251" s="226">
        <f>O251*H251</f>
        <v>0</v>
      </c>
      <c r="Q251" s="226">
        <v>5.0000000000000002E-05</v>
      </c>
      <c r="R251" s="226">
        <f>Q251*H251</f>
        <v>0.1414</v>
      </c>
      <c r="S251" s="226">
        <v>0</v>
      </c>
      <c r="T251" s="227">
        <f>S251*H251</f>
        <v>0</v>
      </c>
      <c r="AR251" s="17" t="s">
        <v>242</v>
      </c>
      <c r="AT251" s="17" t="s">
        <v>375</v>
      </c>
      <c r="AU251" s="17" t="s">
        <v>87</v>
      </c>
      <c r="AY251" s="17" t="s">
        <v>193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200</v>
      </c>
      <c r="BK251" s="228">
        <f>ROUND(I251*H251,2)</f>
        <v>0</v>
      </c>
      <c r="BL251" s="17" t="s">
        <v>200</v>
      </c>
      <c r="BM251" s="17" t="s">
        <v>432</v>
      </c>
    </row>
    <row r="252" s="12" customFormat="1">
      <c r="B252" s="232"/>
      <c r="C252" s="233"/>
      <c r="D252" s="229" t="s">
        <v>204</v>
      </c>
      <c r="E252" s="234" t="s">
        <v>39</v>
      </c>
      <c r="F252" s="235" t="s">
        <v>414</v>
      </c>
      <c r="G252" s="233"/>
      <c r="H252" s="236">
        <v>2828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204</v>
      </c>
      <c r="AU252" s="242" t="s">
        <v>87</v>
      </c>
      <c r="AV252" s="12" t="s">
        <v>89</v>
      </c>
      <c r="AW252" s="12" t="s">
        <v>41</v>
      </c>
      <c r="AX252" s="12" t="s">
        <v>80</v>
      </c>
      <c r="AY252" s="242" t="s">
        <v>193</v>
      </c>
    </row>
    <row r="253" s="13" customFormat="1">
      <c r="B253" s="243"/>
      <c r="C253" s="244"/>
      <c r="D253" s="229" t="s">
        <v>204</v>
      </c>
      <c r="E253" s="245" t="s">
        <v>39</v>
      </c>
      <c r="F253" s="246" t="s">
        <v>207</v>
      </c>
      <c r="G253" s="244"/>
      <c r="H253" s="247">
        <v>2828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204</v>
      </c>
      <c r="AU253" s="253" t="s">
        <v>87</v>
      </c>
      <c r="AV253" s="13" t="s">
        <v>200</v>
      </c>
      <c r="AW253" s="13" t="s">
        <v>41</v>
      </c>
      <c r="AX253" s="13" t="s">
        <v>87</v>
      </c>
      <c r="AY253" s="253" t="s">
        <v>193</v>
      </c>
    </row>
    <row r="254" s="1" customFormat="1" ht="22.5" customHeight="1">
      <c r="B254" s="39"/>
      <c r="C254" s="264" t="s">
        <v>433</v>
      </c>
      <c r="D254" s="264" t="s">
        <v>375</v>
      </c>
      <c r="E254" s="265" t="s">
        <v>434</v>
      </c>
      <c r="F254" s="266" t="s">
        <v>435</v>
      </c>
      <c r="G254" s="267" t="s">
        <v>153</v>
      </c>
      <c r="H254" s="268">
        <v>2478</v>
      </c>
      <c r="I254" s="269"/>
      <c r="J254" s="270">
        <f>ROUND(I254*H254,2)</f>
        <v>0</v>
      </c>
      <c r="K254" s="266" t="s">
        <v>199</v>
      </c>
      <c r="L254" s="271"/>
      <c r="M254" s="272" t="s">
        <v>39</v>
      </c>
      <c r="N254" s="273" t="s">
        <v>53</v>
      </c>
      <c r="O254" s="80"/>
      <c r="P254" s="226">
        <f>O254*H254</f>
        <v>0</v>
      </c>
      <c r="Q254" s="226">
        <v>0.00018000000000000001</v>
      </c>
      <c r="R254" s="226">
        <f>Q254*H254</f>
        <v>0.44604000000000005</v>
      </c>
      <c r="S254" s="226">
        <v>0</v>
      </c>
      <c r="T254" s="227">
        <f>S254*H254</f>
        <v>0</v>
      </c>
      <c r="AR254" s="17" t="s">
        <v>242</v>
      </c>
      <c r="AT254" s="17" t="s">
        <v>375</v>
      </c>
      <c r="AU254" s="17" t="s">
        <v>87</v>
      </c>
      <c r="AY254" s="17" t="s">
        <v>193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200</v>
      </c>
      <c r="BK254" s="228">
        <f>ROUND(I254*H254,2)</f>
        <v>0</v>
      </c>
      <c r="BL254" s="17" t="s">
        <v>200</v>
      </c>
      <c r="BM254" s="17" t="s">
        <v>436</v>
      </c>
    </row>
    <row r="255" s="12" customFormat="1">
      <c r="B255" s="232"/>
      <c r="C255" s="233"/>
      <c r="D255" s="229" t="s">
        <v>204</v>
      </c>
      <c r="E255" s="234" t="s">
        <v>39</v>
      </c>
      <c r="F255" s="235" t="s">
        <v>151</v>
      </c>
      <c r="G255" s="233"/>
      <c r="H255" s="236">
        <v>2478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204</v>
      </c>
      <c r="AU255" s="242" t="s">
        <v>87</v>
      </c>
      <c r="AV255" s="12" t="s">
        <v>89</v>
      </c>
      <c r="AW255" s="12" t="s">
        <v>41</v>
      </c>
      <c r="AX255" s="12" t="s">
        <v>80</v>
      </c>
      <c r="AY255" s="242" t="s">
        <v>193</v>
      </c>
    </row>
    <row r="256" s="13" customFormat="1">
      <c r="B256" s="243"/>
      <c r="C256" s="244"/>
      <c r="D256" s="229" t="s">
        <v>204</v>
      </c>
      <c r="E256" s="245" t="s">
        <v>39</v>
      </c>
      <c r="F256" s="246" t="s">
        <v>207</v>
      </c>
      <c r="G256" s="244"/>
      <c r="H256" s="247">
        <v>2478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204</v>
      </c>
      <c r="AU256" s="253" t="s">
        <v>87</v>
      </c>
      <c r="AV256" s="13" t="s">
        <v>200</v>
      </c>
      <c r="AW256" s="13" t="s">
        <v>41</v>
      </c>
      <c r="AX256" s="13" t="s">
        <v>87</v>
      </c>
      <c r="AY256" s="253" t="s">
        <v>193</v>
      </c>
    </row>
    <row r="257" s="1" customFormat="1" ht="22.5" customHeight="1">
      <c r="B257" s="39"/>
      <c r="C257" s="264" t="s">
        <v>437</v>
      </c>
      <c r="D257" s="264" t="s">
        <v>375</v>
      </c>
      <c r="E257" s="265" t="s">
        <v>438</v>
      </c>
      <c r="F257" s="266" t="s">
        <v>439</v>
      </c>
      <c r="G257" s="267" t="s">
        <v>153</v>
      </c>
      <c r="H257" s="268">
        <v>16</v>
      </c>
      <c r="I257" s="269"/>
      <c r="J257" s="270">
        <f>ROUND(I257*H257,2)</f>
        <v>0</v>
      </c>
      <c r="K257" s="266" t="s">
        <v>199</v>
      </c>
      <c r="L257" s="271"/>
      <c r="M257" s="272" t="s">
        <v>39</v>
      </c>
      <c r="N257" s="273" t="s">
        <v>53</v>
      </c>
      <c r="O257" s="80"/>
      <c r="P257" s="226">
        <f>O257*H257</f>
        <v>0</v>
      </c>
      <c r="Q257" s="226">
        <v>9.0000000000000006E-05</v>
      </c>
      <c r="R257" s="226">
        <f>Q257*H257</f>
        <v>0.0014400000000000001</v>
      </c>
      <c r="S257" s="226">
        <v>0</v>
      </c>
      <c r="T257" s="227">
        <f>S257*H257</f>
        <v>0</v>
      </c>
      <c r="AR257" s="17" t="s">
        <v>242</v>
      </c>
      <c r="AT257" s="17" t="s">
        <v>375</v>
      </c>
      <c r="AU257" s="17" t="s">
        <v>87</v>
      </c>
      <c r="AY257" s="17" t="s">
        <v>193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200</v>
      </c>
      <c r="BK257" s="228">
        <f>ROUND(I257*H257,2)</f>
        <v>0</v>
      </c>
      <c r="BL257" s="17" t="s">
        <v>200</v>
      </c>
      <c r="BM257" s="17" t="s">
        <v>440</v>
      </c>
    </row>
    <row r="258" s="12" customFormat="1">
      <c r="B258" s="232"/>
      <c r="C258" s="233"/>
      <c r="D258" s="229" t="s">
        <v>204</v>
      </c>
      <c r="E258" s="234" t="s">
        <v>39</v>
      </c>
      <c r="F258" s="235" t="s">
        <v>441</v>
      </c>
      <c r="G258" s="233"/>
      <c r="H258" s="236">
        <v>4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204</v>
      </c>
      <c r="AU258" s="242" t="s">
        <v>87</v>
      </c>
      <c r="AV258" s="12" t="s">
        <v>89</v>
      </c>
      <c r="AW258" s="12" t="s">
        <v>41</v>
      </c>
      <c r="AX258" s="12" t="s">
        <v>80</v>
      </c>
      <c r="AY258" s="242" t="s">
        <v>193</v>
      </c>
    </row>
    <row r="259" s="12" customFormat="1">
      <c r="B259" s="232"/>
      <c r="C259" s="233"/>
      <c r="D259" s="229" t="s">
        <v>204</v>
      </c>
      <c r="E259" s="234" t="s">
        <v>39</v>
      </c>
      <c r="F259" s="235" t="s">
        <v>428</v>
      </c>
      <c r="G259" s="233"/>
      <c r="H259" s="236">
        <v>12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204</v>
      </c>
      <c r="AU259" s="242" t="s">
        <v>87</v>
      </c>
      <c r="AV259" s="12" t="s">
        <v>89</v>
      </c>
      <c r="AW259" s="12" t="s">
        <v>41</v>
      </c>
      <c r="AX259" s="12" t="s">
        <v>80</v>
      </c>
      <c r="AY259" s="242" t="s">
        <v>193</v>
      </c>
    </row>
    <row r="260" s="13" customFormat="1">
      <c r="B260" s="243"/>
      <c r="C260" s="244"/>
      <c r="D260" s="229" t="s">
        <v>204</v>
      </c>
      <c r="E260" s="245" t="s">
        <v>39</v>
      </c>
      <c r="F260" s="246" t="s">
        <v>207</v>
      </c>
      <c r="G260" s="244"/>
      <c r="H260" s="247">
        <v>16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204</v>
      </c>
      <c r="AU260" s="253" t="s">
        <v>87</v>
      </c>
      <c r="AV260" s="13" t="s">
        <v>200</v>
      </c>
      <c r="AW260" s="13" t="s">
        <v>41</v>
      </c>
      <c r="AX260" s="13" t="s">
        <v>87</v>
      </c>
      <c r="AY260" s="253" t="s">
        <v>193</v>
      </c>
    </row>
    <row r="261" s="1" customFormat="1" ht="22.5" customHeight="1">
      <c r="B261" s="39"/>
      <c r="C261" s="264" t="s">
        <v>442</v>
      </c>
      <c r="D261" s="264" t="s">
        <v>375</v>
      </c>
      <c r="E261" s="265" t="s">
        <v>443</v>
      </c>
      <c r="F261" s="266" t="s">
        <v>444</v>
      </c>
      <c r="G261" s="267" t="s">
        <v>153</v>
      </c>
      <c r="H261" s="268">
        <v>2828</v>
      </c>
      <c r="I261" s="269"/>
      <c r="J261" s="270">
        <f>ROUND(I261*H261,2)</f>
        <v>0</v>
      </c>
      <c r="K261" s="266" t="s">
        <v>199</v>
      </c>
      <c r="L261" s="271"/>
      <c r="M261" s="272" t="s">
        <v>39</v>
      </c>
      <c r="N261" s="273" t="s">
        <v>53</v>
      </c>
      <c r="O261" s="80"/>
      <c r="P261" s="226">
        <f>O261*H261</f>
        <v>0</v>
      </c>
      <c r="Q261" s="226">
        <v>0.00014999999999999999</v>
      </c>
      <c r="R261" s="226">
        <f>Q261*H261</f>
        <v>0.42419999999999997</v>
      </c>
      <c r="S261" s="226">
        <v>0</v>
      </c>
      <c r="T261" s="227">
        <f>S261*H261</f>
        <v>0</v>
      </c>
      <c r="AR261" s="17" t="s">
        <v>242</v>
      </c>
      <c r="AT261" s="17" t="s">
        <v>375</v>
      </c>
      <c r="AU261" s="17" t="s">
        <v>87</v>
      </c>
      <c r="AY261" s="17" t="s">
        <v>193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200</v>
      </c>
      <c r="BK261" s="228">
        <f>ROUND(I261*H261,2)</f>
        <v>0</v>
      </c>
      <c r="BL261" s="17" t="s">
        <v>200</v>
      </c>
      <c r="BM261" s="17" t="s">
        <v>445</v>
      </c>
    </row>
    <row r="262" s="12" customFormat="1">
      <c r="B262" s="232"/>
      <c r="C262" s="233"/>
      <c r="D262" s="229" t="s">
        <v>204</v>
      </c>
      <c r="E262" s="234" t="s">
        <v>39</v>
      </c>
      <c r="F262" s="235" t="s">
        <v>414</v>
      </c>
      <c r="G262" s="233"/>
      <c r="H262" s="236">
        <v>2828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204</v>
      </c>
      <c r="AU262" s="242" t="s">
        <v>87</v>
      </c>
      <c r="AV262" s="12" t="s">
        <v>89</v>
      </c>
      <c r="AW262" s="12" t="s">
        <v>41</v>
      </c>
      <c r="AX262" s="12" t="s">
        <v>80</v>
      </c>
      <c r="AY262" s="242" t="s">
        <v>193</v>
      </c>
    </row>
    <row r="263" s="13" customFormat="1">
      <c r="B263" s="243"/>
      <c r="C263" s="244"/>
      <c r="D263" s="229" t="s">
        <v>204</v>
      </c>
      <c r="E263" s="245" t="s">
        <v>39</v>
      </c>
      <c r="F263" s="246" t="s">
        <v>207</v>
      </c>
      <c r="G263" s="244"/>
      <c r="H263" s="247">
        <v>2828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204</v>
      </c>
      <c r="AU263" s="253" t="s">
        <v>87</v>
      </c>
      <c r="AV263" s="13" t="s">
        <v>200</v>
      </c>
      <c r="AW263" s="13" t="s">
        <v>41</v>
      </c>
      <c r="AX263" s="13" t="s">
        <v>87</v>
      </c>
      <c r="AY263" s="253" t="s">
        <v>193</v>
      </c>
    </row>
    <row r="264" s="1" customFormat="1" ht="22.5" customHeight="1">
      <c r="B264" s="39"/>
      <c r="C264" s="217" t="s">
        <v>446</v>
      </c>
      <c r="D264" s="217" t="s">
        <v>196</v>
      </c>
      <c r="E264" s="218" t="s">
        <v>447</v>
      </c>
      <c r="F264" s="219" t="s">
        <v>448</v>
      </c>
      <c r="G264" s="220" t="s">
        <v>153</v>
      </c>
      <c r="H264" s="221">
        <v>2</v>
      </c>
      <c r="I264" s="222"/>
      <c r="J264" s="223">
        <f>ROUND(I264*H264,2)</f>
        <v>0</v>
      </c>
      <c r="K264" s="219" t="s">
        <v>199</v>
      </c>
      <c r="L264" s="44"/>
      <c r="M264" s="224" t="s">
        <v>39</v>
      </c>
      <c r="N264" s="225" t="s">
        <v>53</v>
      </c>
      <c r="O264" s="8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AR264" s="17" t="s">
        <v>379</v>
      </c>
      <c r="AT264" s="17" t="s">
        <v>196</v>
      </c>
      <c r="AU264" s="17" t="s">
        <v>87</v>
      </c>
      <c r="AY264" s="17" t="s">
        <v>193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200</v>
      </c>
      <c r="BK264" s="228">
        <f>ROUND(I264*H264,2)</f>
        <v>0</v>
      </c>
      <c r="BL264" s="17" t="s">
        <v>379</v>
      </c>
      <c r="BM264" s="17" t="s">
        <v>449</v>
      </c>
    </row>
    <row r="265" s="1" customFormat="1" ht="22.5" customHeight="1">
      <c r="B265" s="39"/>
      <c r="C265" s="217" t="s">
        <v>450</v>
      </c>
      <c r="D265" s="217" t="s">
        <v>196</v>
      </c>
      <c r="E265" s="218" t="s">
        <v>451</v>
      </c>
      <c r="F265" s="219" t="s">
        <v>452</v>
      </c>
      <c r="G265" s="220" t="s">
        <v>153</v>
      </c>
      <c r="H265" s="221">
        <v>2</v>
      </c>
      <c r="I265" s="222"/>
      <c r="J265" s="223">
        <f>ROUND(I265*H265,2)</f>
        <v>0</v>
      </c>
      <c r="K265" s="219" t="s">
        <v>199</v>
      </c>
      <c r="L265" s="44"/>
      <c r="M265" s="224" t="s">
        <v>39</v>
      </c>
      <c r="N265" s="225" t="s">
        <v>53</v>
      </c>
      <c r="O265" s="8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AR265" s="17" t="s">
        <v>379</v>
      </c>
      <c r="AT265" s="17" t="s">
        <v>196</v>
      </c>
      <c r="AU265" s="17" t="s">
        <v>87</v>
      </c>
      <c r="AY265" s="17" t="s">
        <v>193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200</v>
      </c>
      <c r="BK265" s="228">
        <f>ROUND(I265*H265,2)</f>
        <v>0</v>
      </c>
      <c r="BL265" s="17" t="s">
        <v>379</v>
      </c>
      <c r="BM265" s="17" t="s">
        <v>453</v>
      </c>
    </row>
    <row r="266" s="1" customFormat="1" ht="22.5" customHeight="1">
      <c r="B266" s="39"/>
      <c r="C266" s="217" t="s">
        <v>454</v>
      </c>
      <c r="D266" s="217" t="s">
        <v>196</v>
      </c>
      <c r="E266" s="218" t="s">
        <v>455</v>
      </c>
      <c r="F266" s="219" t="s">
        <v>456</v>
      </c>
      <c r="G266" s="220" t="s">
        <v>153</v>
      </c>
      <c r="H266" s="221">
        <v>30</v>
      </c>
      <c r="I266" s="222"/>
      <c r="J266" s="223">
        <f>ROUND(I266*H266,2)</f>
        <v>0</v>
      </c>
      <c r="K266" s="219" t="s">
        <v>199</v>
      </c>
      <c r="L266" s="44"/>
      <c r="M266" s="224" t="s">
        <v>39</v>
      </c>
      <c r="N266" s="225" t="s">
        <v>53</v>
      </c>
      <c r="O266" s="80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AR266" s="17" t="s">
        <v>379</v>
      </c>
      <c r="AT266" s="17" t="s">
        <v>196</v>
      </c>
      <c r="AU266" s="17" t="s">
        <v>87</v>
      </c>
      <c r="AY266" s="17" t="s">
        <v>193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200</v>
      </c>
      <c r="BK266" s="228">
        <f>ROUND(I266*H266,2)</f>
        <v>0</v>
      </c>
      <c r="BL266" s="17" t="s">
        <v>379</v>
      </c>
      <c r="BM266" s="17" t="s">
        <v>457</v>
      </c>
    </row>
    <row r="267" s="12" customFormat="1">
      <c r="B267" s="232"/>
      <c r="C267" s="233"/>
      <c r="D267" s="229" t="s">
        <v>204</v>
      </c>
      <c r="E267" s="234" t="s">
        <v>39</v>
      </c>
      <c r="F267" s="235" t="s">
        <v>458</v>
      </c>
      <c r="G267" s="233"/>
      <c r="H267" s="236">
        <v>30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204</v>
      </c>
      <c r="AU267" s="242" t="s">
        <v>87</v>
      </c>
      <c r="AV267" s="12" t="s">
        <v>89</v>
      </c>
      <c r="AW267" s="12" t="s">
        <v>41</v>
      </c>
      <c r="AX267" s="12" t="s">
        <v>80</v>
      </c>
      <c r="AY267" s="242" t="s">
        <v>193</v>
      </c>
    </row>
    <row r="268" s="13" customFormat="1">
      <c r="B268" s="243"/>
      <c r="C268" s="244"/>
      <c r="D268" s="229" t="s">
        <v>204</v>
      </c>
      <c r="E268" s="245" t="s">
        <v>39</v>
      </c>
      <c r="F268" s="246" t="s">
        <v>207</v>
      </c>
      <c r="G268" s="244"/>
      <c r="H268" s="247">
        <v>30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204</v>
      </c>
      <c r="AU268" s="253" t="s">
        <v>87</v>
      </c>
      <c r="AV268" s="13" t="s">
        <v>200</v>
      </c>
      <c r="AW268" s="13" t="s">
        <v>41</v>
      </c>
      <c r="AX268" s="13" t="s">
        <v>87</v>
      </c>
      <c r="AY268" s="253" t="s">
        <v>193</v>
      </c>
    </row>
    <row r="269" s="1" customFormat="1" ht="33.75" customHeight="1">
      <c r="B269" s="39"/>
      <c r="C269" s="217" t="s">
        <v>459</v>
      </c>
      <c r="D269" s="217" t="s">
        <v>196</v>
      </c>
      <c r="E269" s="218" t="s">
        <v>460</v>
      </c>
      <c r="F269" s="219" t="s">
        <v>461</v>
      </c>
      <c r="G269" s="220" t="s">
        <v>160</v>
      </c>
      <c r="H269" s="221">
        <v>1653.4459999999999</v>
      </c>
      <c r="I269" s="222"/>
      <c r="J269" s="223">
        <f>ROUND(I269*H269,2)</f>
        <v>0</v>
      </c>
      <c r="K269" s="219" t="s">
        <v>199</v>
      </c>
      <c r="L269" s="44"/>
      <c r="M269" s="224" t="s">
        <v>39</v>
      </c>
      <c r="N269" s="225" t="s">
        <v>53</v>
      </c>
      <c r="O269" s="8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AR269" s="17" t="s">
        <v>379</v>
      </c>
      <c r="AT269" s="17" t="s">
        <v>196</v>
      </c>
      <c r="AU269" s="17" t="s">
        <v>87</v>
      </c>
      <c r="AY269" s="17" t="s">
        <v>193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200</v>
      </c>
      <c r="BK269" s="228">
        <f>ROUND(I269*H269,2)</f>
        <v>0</v>
      </c>
      <c r="BL269" s="17" t="s">
        <v>379</v>
      </c>
      <c r="BM269" s="17" t="s">
        <v>462</v>
      </c>
    </row>
    <row r="270" s="1" customFormat="1">
      <c r="B270" s="39"/>
      <c r="C270" s="40"/>
      <c r="D270" s="229" t="s">
        <v>202</v>
      </c>
      <c r="E270" s="40"/>
      <c r="F270" s="230" t="s">
        <v>463</v>
      </c>
      <c r="G270" s="40"/>
      <c r="H270" s="40"/>
      <c r="I270" s="144"/>
      <c r="J270" s="40"/>
      <c r="K270" s="40"/>
      <c r="L270" s="44"/>
      <c r="M270" s="231"/>
      <c r="N270" s="80"/>
      <c r="O270" s="80"/>
      <c r="P270" s="80"/>
      <c r="Q270" s="80"/>
      <c r="R270" s="80"/>
      <c r="S270" s="80"/>
      <c r="T270" s="81"/>
      <c r="AT270" s="17" t="s">
        <v>202</v>
      </c>
      <c r="AU270" s="17" t="s">
        <v>87</v>
      </c>
    </row>
    <row r="271" s="12" customFormat="1">
      <c r="B271" s="232"/>
      <c r="C271" s="233"/>
      <c r="D271" s="229" t="s">
        <v>204</v>
      </c>
      <c r="E271" s="234" t="s">
        <v>39</v>
      </c>
      <c r="F271" s="235" t="s">
        <v>161</v>
      </c>
      <c r="G271" s="233"/>
      <c r="H271" s="236">
        <v>1646.9459999999999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204</v>
      </c>
      <c r="AU271" s="242" t="s">
        <v>87</v>
      </c>
      <c r="AV271" s="12" t="s">
        <v>89</v>
      </c>
      <c r="AW271" s="12" t="s">
        <v>41</v>
      </c>
      <c r="AX271" s="12" t="s">
        <v>80</v>
      </c>
      <c r="AY271" s="242" t="s">
        <v>193</v>
      </c>
    </row>
    <row r="272" s="12" customFormat="1">
      <c r="B272" s="232"/>
      <c r="C272" s="233"/>
      <c r="D272" s="229" t="s">
        <v>204</v>
      </c>
      <c r="E272" s="234" t="s">
        <v>39</v>
      </c>
      <c r="F272" s="235" t="s">
        <v>158</v>
      </c>
      <c r="G272" s="233"/>
      <c r="H272" s="236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204</v>
      </c>
      <c r="AU272" s="242" t="s">
        <v>87</v>
      </c>
      <c r="AV272" s="12" t="s">
        <v>89</v>
      </c>
      <c r="AW272" s="12" t="s">
        <v>41</v>
      </c>
      <c r="AX272" s="12" t="s">
        <v>80</v>
      </c>
      <c r="AY272" s="242" t="s">
        <v>193</v>
      </c>
    </row>
    <row r="273" s="12" customFormat="1">
      <c r="B273" s="232"/>
      <c r="C273" s="233"/>
      <c r="D273" s="229" t="s">
        <v>204</v>
      </c>
      <c r="E273" s="234" t="s">
        <v>39</v>
      </c>
      <c r="F273" s="235" t="s">
        <v>167</v>
      </c>
      <c r="G273" s="233"/>
      <c r="H273" s="236">
        <v>5.5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204</v>
      </c>
      <c r="AU273" s="242" t="s">
        <v>87</v>
      </c>
      <c r="AV273" s="12" t="s">
        <v>89</v>
      </c>
      <c r="AW273" s="12" t="s">
        <v>41</v>
      </c>
      <c r="AX273" s="12" t="s">
        <v>80</v>
      </c>
      <c r="AY273" s="242" t="s">
        <v>193</v>
      </c>
    </row>
    <row r="274" s="13" customFormat="1">
      <c r="B274" s="243"/>
      <c r="C274" s="244"/>
      <c r="D274" s="229" t="s">
        <v>204</v>
      </c>
      <c r="E274" s="245" t="s">
        <v>39</v>
      </c>
      <c r="F274" s="246" t="s">
        <v>207</v>
      </c>
      <c r="G274" s="244"/>
      <c r="H274" s="247">
        <v>1653.4459999999999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AT274" s="253" t="s">
        <v>204</v>
      </c>
      <c r="AU274" s="253" t="s">
        <v>87</v>
      </c>
      <c r="AV274" s="13" t="s">
        <v>200</v>
      </c>
      <c r="AW274" s="13" t="s">
        <v>41</v>
      </c>
      <c r="AX274" s="13" t="s">
        <v>87</v>
      </c>
      <c r="AY274" s="253" t="s">
        <v>193</v>
      </c>
    </row>
    <row r="275" s="11" customFormat="1" ht="25.92" customHeight="1">
      <c r="B275" s="201"/>
      <c r="C275" s="202"/>
      <c r="D275" s="203" t="s">
        <v>79</v>
      </c>
      <c r="E275" s="204" t="s">
        <v>105</v>
      </c>
      <c r="F275" s="204" t="s">
        <v>102</v>
      </c>
      <c r="G275" s="202"/>
      <c r="H275" s="202"/>
      <c r="I275" s="205"/>
      <c r="J275" s="206">
        <f>BK275</f>
        <v>0</v>
      </c>
      <c r="K275" s="202"/>
      <c r="L275" s="207"/>
      <c r="M275" s="208"/>
      <c r="N275" s="209"/>
      <c r="O275" s="209"/>
      <c r="P275" s="210">
        <f>SUM(P276:P310)</f>
        <v>0</v>
      </c>
      <c r="Q275" s="209"/>
      <c r="R275" s="210">
        <f>SUM(R276:R310)</f>
        <v>0</v>
      </c>
      <c r="S275" s="209"/>
      <c r="T275" s="211">
        <f>SUM(T276:T310)</f>
        <v>0</v>
      </c>
      <c r="AR275" s="212" t="s">
        <v>194</v>
      </c>
      <c r="AT275" s="213" t="s">
        <v>79</v>
      </c>
      <c r="AU275" s="213" t="s">
        <v>80</v>
      </c>
      <c r="AY275" s="212" t="s">
        <v>193</v>
      </c>
      <c r="BK275" s="214">
        <f>SUM(BK276:BK310)</f>
        <v>0</v>
      </c>
    </row>
    <row r="276" s="1" customFormat="1" ht="33.75" customHeight="1">
      <c r="B276" s="39"/>
      <c r="C276" s="217" t="s">
        <v>464</v>
      </c>
      <c r="D276" s="217" t="s">
        <v>196</v>
      </c>
      <c r="E276" s="218" t="s">
        <v>465</v>
      </c>
      <c r="F276" s="219" t="s">
        <v>466</v>
      </c>
      <c r="G276" s="220" t="s">
        <v>160</v>
      </c>
      <c r="H276" s="221">
        <v>13.818</v>
      </c>
      <c r="I276" s="222"/>
      <c r="J276" s="223">
        <f>ROUND(I276*H276,2)</f>
        <v>0</v>
      </c>
      <c r="K276" s="219" t="s">
        <v>199</v>
      </c>
      <c r="L276" s="44"/>
      <c r="M276" s="224" t="s">
        <v>39</v>
      </c>
      <c r="N276" s="225" t="s">
        <v>53</v>
      </c>
      <c r="O276" s="80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AR276" s="17" t="s">
        <v>200</v>
      </c>
      <c r="AT276" s="17" t="s">
        <v>196</v>
      </c>
      <c r="AU276" s="17" t="s">
        <v>87</v>
      </c>
      <c r="AY276" s="17" t="s">
        <v>193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200</v>
      </c>
      <c r="BK276" s="228">
        <f>ROUND(I276*H276,2)</f>
        <v>0</v>
      </c>
      <c r="BL276" s="17" t="s">
        <v>200</v>
      </c>
      <c r="BM276" s="17" t="s">
        <v>467</v>
      </c>
    </row>
    <row r="277" s="1" customFormat="1">
      <c r="B277" s="39"/>
      <c r="C277" s="40"/>
      <c r="D277" s="229" t="s">
        <v>202</v>
      </c>
      <c r="E277" s="40"/>
      <c r="F277" s="230" t="s">
        <v>463</v>
      </c>
      <c r="G277" s="40"/>
      <c r="H277" s="40"/>
      <c r="I277" s="144"/>
      <c r="J277" s="40"/>
      <c r="K277" s="40"/>
      <c r="L277" s="44"/>
      <c r="M277" s="231"/>
      <c r="N277" s="80"/>
      <c r="O277" s="80"/>
      <c r="P277" s="80"/>
      <c r="Q277" s="80"/>
      <c r="R277" s="80"/>
      <c r="S277" s="80"/>
      <c r="T277" s="81"/>
      <c r="AT277" s="17" t="s">
        <v>202</v>
      </c>
      <c r="AU277" s="17" t="s">
        <v>87</v>
      </c>
    </row>
    <row r="278" s="1" customFormat="1">
      <c r="B278" s="39"/>
      <c r="C278" s="40"/>
      <c r="D278" s="229" t="s">
        <v>247</v>
      </c>
      <c r="E278" s="40"/>
      <c r="F278" s="230" t="s">
        <v>468</v>
      </c>
      <c r="G278" s="40"/>
      <c r="H278" s="40"/>
      <c r="I278" s="144"/>
      <c r="J278" s="40"/>
      <c r="K278" s="40"/>
      <c r="L278" s="44"/>
      <c r="M278" s="231"/>
      <c r="N278" s="80"/>
      <c r="O278" s="80"/>
      <c r="P278" s="80"/>
      <c r="Q278" s="80"/>
      <c r="R278" s="80"/>
      <c r="S278" s="80"/>
      <c r="T278" s="81"/>
      <c r="AT278" s="17" t="s">
        <v>247</v>
      </c>
      <c r="AU278" s="17" t="s">
        <v>87</v>
      </c>
    </row>
    <row r="279" s="12" customFormat="1">
      <c r="B279" s="232"/>
      <c r="C279" s="233"/>
      <c r="D279" s="229" t="s">
        <v>204</v>
      </c>
      <c r="E279" s="234" t="s">
        <v>39</v>
      </c>
      <c r="F279" s="235" t="s">
        <v>469</v>
      </c>
      <c r="G279" s="233"/>
      <c r="H279" s="236">
        <v>13.818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204</v>
      </c>
      <c r="AU279" s="242" t="s">
        <v>87</v>
      </c>
      <c r="AV279" s="12" t="s">
        <v>89</v>
      </c>
      <c r="AW279" s="12" t="s">
        <v>41</v>
      </c>
      <c r="AX279" s="12" t="s">
        <v>80</v>
      </c>
      <c r="AY279" s="242" t="s">
        <v>193</v>
      </c>
    </row>
    <row r="280" s="13" customFormat="1">
      <c r="B280" s="243"/>
      <c r="C280" s="244"/>
      <c r="D280" s="229" t="s">
        <v>204</v>
      </c>
      <c r="E280" s="245" t="s">
        <v>39</v>
      </c>
      <c r="F280" s="246" t="s">
        <v>207</v>
      </c>
      <c r="G280" s="244"/>
      <c r="H280" s="247">
        <v>13.818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204</v>
      </c>
      <c r="AU280" s="253" t="s">
        <v>87</v>
      </c>
      <c r="AV280" s="13" t="s">
        <v>200</v>
      </c>
      <c r="AW280" s="13" t="s">
        <v>41</v>
      </c>
      <c r="AX280" s="13" t="s">
        <v>87</v>
      </c>
      <c r="AY280" s="253" t="s">
        <v>193</v>
      </c>
    </row>
    <row r="281" s="1" customFormat="1" ht="78.75" customHeight="1">
      <c r="B281" s="39"/>
      <c r="C281" s="217" t="s">
        <v>157</v>
      </c>
      <c r="D281" s="217" t="s">
        <v>196</v>
      </c>
      <c r="E281" s="218" t="s">
        <v>470</v>
      </c>
      <c r="F281" s="219" t="s">
        <v>471</v>
      </c>
      <c r="G281" s="220" t="s">
        <v>153</v>
      </c>
      <c r="H281" s="221">
        <v>1</v>
      </c>
      <c r="I281" s="222"/>
      <c r="J281" s="223">
        <f>ROUND(I281*H281,2)</f>
        <v>0</v>
      </c>
      <c r="K281" s="219" t="s">
        <v>199</v>
      </c>
      <c r="L281" s="44"/>
      <c r="M281" s="224" t="s">
        <v>39</v>
      </c>
      <c r="N281" s="225" t="s">
        <v>53</v>
      </c>
      <c r="O281" s="8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AR281" s="17" t="s">
        <v>200</v>
      </c>
      <c r="AT281" s="17" t="s">
        <v>196</v>
      </c>
      <c r="AU281" s="17" t="s">
        <v>87</v>
      </c>
      <c r="AY281" s="17" t="s">
        <v>193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200</v>
      </c>
      <c r="BK281" s="228">
        <f>ROUND(I281*H281,2)</f>
        <v>0</v>
      </c>
      <c r="BL281" s="17" t="s">
        <v>200</v>
      </c>
      <c r="BM281" s="17" t="s">
        <v>472</v>
      </c>
    </row>
    <row r="282" s="1" customFormat="1">
      <c r="B282" s="39"/>
      <c r="C282" s="40"/>
      <c r="D282" s="229" t="s">
        <v>202</v>
      </c>
      <c r="E282" s="40"/>
      <c r="F282" s="230" t="s">
        <v>473</v>
      </c>
      <c r="G282" s="40"/>
      <c r="H282" s="40"/>
      <c r="I282" s="144"/>
      <c r="J282" s="40"/>
      <c r="K282" s="40"/>
      <c r="L282" s="44"/>
      <c r="M282" s="231"/>
      <c r="N282" s="80"/>
      <c r="O282" s="80"/>
      <c r="P282" s="80"/>
      <c r="Q282" s="80"/>
      <c r="R282" s="80"/>
      <c r="S282" s="80"/>
      <c r="T282" s="81"/>
      <c r="AT282" s="17" t="s">
        <v>202</v>
      </c>
      <c r="AU282" s="17" t="s">
        <v>87</v>
      </c>
    </row>
    <row r="283" s="12" customFormat="1">
      <c r="B283" s="232"/>
      <c r="C283" s="233"/>
      <c r="D283" s="229" t="s">
        <v>204</v>
      </c>
      <c r="E283" s="234" t="s">
        <v>39</v>
      </c>
      <c r="F283" s="235" t="s">
        <v>474</v>
      </c>
      <c r="G283" s="233"/>
      <c r="H283" s="236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204</v>
      </c>
      <c r="AU283" s="242" t="s">
        <v>87</v>
      </c>
      <c r="AV283" s="12" t="s">
        <v>89</v>
      </c>
      <c r="AW283" s="12" t="s">
        <v>41</v>
      </c>
      <c r="AX283" s="12" t="s">
        <v>80</v>
      </c>
      <c r="AY283" s="242" t="s">
        <v>193</v>
      </c>
    </row>
    <row r="284" s="13" customFormat="1">
      <c r="B284" s="243"/>
      <c r="C284" s="244"/>
      <c r="D284" s="229" t="s">
        <v>204</v>
      </c>
      <c r="E284" s="245" t="s">
        <v>39</v>
      </c>
      <c r="F284" s="246" t="s">
        <v>207</v>
      </c>
      <c r="G284" s="244"/>
      <c r="H284" s="247">
        <v>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204</v>
      </c>
      <c r="AU284" s="253" t="s">
        <v>87</v>
      </c>
      <c r="AV284" s="13" t="s">
        <v>200</v>
      </c>
      <c r="AW284" s="13" t="s">
        <v>41</v>
      </c>
      <c r="AX284" s="13" t="s">
        <v>87</v>
      </c>
      <c r="AY284" s="253" t="s">
        <v>193</v>
      </c>
    </row>
    <row r="285" s="1" customFormat="1" ht="67.5" customHeight="1">
      <c r="B285" s="39"/>
      <c r="C285" s="217" t="s">
        <v>475</v>
      </c>
      <c r="D285" s="217" t="s">
        <v>196</v>
      </c>
      <c r="E285" s="218" t="s">
        <v>476</v>
      </c>
      <c r="F285" s="219" t="s">
        <v>477</v>
      </c>
      <c r="G285" s="220" t="s">
        <v>160</v>
      </c>
      <c r="H285" s="221">
        <v>1646.9459999999999</v>
      </c>
      <c r="I285" s="222"/>
      <c r="J285" s="223">
        <f>ROUND(I285*H285,2)</f>
        <v>0</v>
      </c>
      <c r="K285" s="219" t="s">
        <v>378</v>
      </c>
      <c r="L285" s="44"/>
      <c r="M285" s="224" t="s">
        <v>39</v>
      </c>
      <c r="N285" s="225" t="s">
        <v>53</v>
      </c>
      <c r="O285" s="80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AR285" s="17" t="s">
        <v>200</v>
      </c>
      <c r="AT285" s="17" t="s">
        <v>196</v>
      </c>
      <c r="AU285" s="17" t="s">
        <v>87</v>
      </c>
      <c r="AY285" s="17" t="s">
        <v>193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200</v>
      </c>
      <c r="BK285" s="228">
        <f>ROUND(I285*H285,2)</f>
        <v>0</v>
      </c>
      <c r="BL285" s="17" t="s">
        <v>200</v>
      </c>
      <c r="BM285" s="17" t="s">
        <v>478</v>
      </c>
    </row>
    <row r="286" s="14" customFormat="1">
      <c r="B286" s="254"/>
      <c r="C286" s="255"/>
      <c r="D286" s="229" t="s">
        <v>204</v>
      </c>
      <c r="E286" s="256" t="s">
        <v>39</v>
      </c>
      <c r="F286" s="257" t="s">
        <v>479</v>
      </c>
      <c r="G286" s="255"/>
      <c r="H286" s="256" t="s">
        <v>39</v>
      </c>
      <c r="I286" s="258"/>
      <c r="J286" s="255"/>
      <c r="K286" s="255"/>
      <c r="L286" s="259"/>
      <c r="M286" s="260"/>
      <c r="N286" s="261"/>
      <c r="O286" s="261"/>
      <c r="P286" s="261"/>
      <c r="Q286" s="261"/>
      <c r="R286" s="261"/>
      <c r="S286" s="261"/>
      <c r="T286" s="262"/>
      <c r="AT286" s="263" t="s">
        <v>204</v>
      </c>
      <c r="AU286" s="263" t="s">
        <v>87</v>
      </c>
      <c r="AV286" s="14" t="s">
        <v>87</v>
      </c>
      <c r="AW286" s="14" t="s">
        <v>41</v>
      </c>
      <c r="AX286" s="14" t="s">
        <v>80</v>
      </c>
      <c r="AY286" s="263" t="s">
        <v>193</v>
      </c>
    </row>
    <row r="287" s="12" customFormat="1">
      <c r="B287" s="232"/>
      <c r="C287" s="233"/>
      <c r="D287" s="229" t="s">
        <v>204</v>
      </c>
      <c r="E287" s="234" t="s">
        <v>39</v>
      </c>
      <c r="F287" s="235" t="s">
        <v>480</v>
      </c>
      <c r="G287" s="233"/>
      <c r="H287" s="236">
        <v>62.945999999999998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204</v>
      </c>
      <c r="AU287" s="242" t="s">
        <v>87</v>
      </c>
      <c r="AV287" s="12" t="s">
        <v>89</v>
      </c>
      <c r="AW287" s="12" t="s">
        <v>41</v>
      </c>
      <c r="AX287" s="12" t="s">
        <v>80</v>
      </c>
      <c r="AY287" s="242" t="s">
        <v>193</v>
      </c>
    </row>
    <row r="288" s="12" customFormat="1">
      <c r="B288" s="232"/>
      <c r="C288" s="233"/>
      <c r="D288" s="229" t="s">
        <v>204</v>
      </c>
      <c r="E288" s="234" t="s">
        <v>39</v>
      </c>
      <c r="F288" s="235" t="s">
        <v>481</v>
      </c>
      <c r="G288" s="233"/>
      <c r="H288" s="236">
        <v>1008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204</v>
      </c>
      <c r="AU288" s="242" t="s">
        <v>87</v>
      </c>
      <c r="AV288" s="12" t="s">
        <v>89</v>
      </c>
      <c r="AW288" s="12" t="s">
        <v>41</v>
      </c>
      <c r="AX288" s="12" t="s">
        <v>80</v>
      </c>
      <c r="AY288" s="242" t="s">
        <v>193</v>
      </c>
    </row>
    <row r="289" s="12" customFormat="1">
      <c r="B289" s="232"/>
      <c r="C289" s="233"/>
      <c r="D289" s="229" t="s">
        <v>204</v>
      </c>
      <c r="E289" s="234" t="s">
        <v>39</v>
      </c>
      <c r="F289" s="235" t="s">
        <v>482</v>
      </c>
      <c r="G289" s="233"/>
      <c r="H289" s="236">
        <v>576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204</v>
      </c>
      <c r="AU289" s="242" t="s">
        <v>87</v>
      </c>
      <c r="AV289" s="12" t="s">
        <v>89</v>
      </c>
      <c r="AW289" s="12" t="s">
        <v>41</v>
      </c>
      <c r="AX289" s="12" t="s">
        <v>80</v>
      </c>
      <c r="AY289" s="242" t="s">
        <v>193</v>
      </c>
    </row>
    <row r="290" s="13" customFormat="1">
      <c r="B290" s="243"/>
      <c r="C290" s="244"/>
      <c r="D290" s="229" t="s">
        <v>204</v>
      </c>
      <c r="E290" s="245" t="s">
        <v>161</v>
      </c>
      <c r="F290" s="246" t="s">
        <v>207</v>
      </c>
      <c r="G290" s="244"/>
      <c r="H290" s="247">
        <v>1646.9459999999999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204</v>
      </c>
      <c r="AU290" s="253" t="s">
        <v>87</v>
      </c>
      <c r="AV290" s="13" t="s">
        <v>200</v>
      </c>
      <c r="AW290" s="13" t="s">
        <v>41</v>
      </c>
      <c r="AX290" s="13" t="s">
        <v>87</v>
      </c>
      <c r="AY290" s="253" t="s">
        <v>193</v>
      </c>
    </row>
    <row r="291" s="1" customFormat="1" ht="78.75" customHeight="1">
      <c r="B291" s="39"/>
      <c r="C291" s="217" t="s">
        <v>483</v>
      </c>
      <c r="D291" s="217" t="s">
        <v>196</v>
      </c>
      <c r="E291" s="218" t="s">
        <v>484</v>
      </c>
      <c r="F291" s="219" t="s">
        <v>485</v>
      </c>
      <c r="G291" s="220" t="s">
        <v>160</v>
      </c>
      <c r="H291" s="221">
        <v>5.5</v>
      </c>
      <c r="I291" s="222"/>
      <c r="J291" s="223">
        <f>ROUND(I291*H291,2)</f>
        <v>0</v>
      </c>
      <c r="K291" s="219" t="s">
        <v>199</v>
      </c>
      <c r="L291" s="44"/>
      <c r="M291" s="224" t="s">
        <v>39</v>
      </c>
      <c r="N291" s="225" t="s">
        <v>53</v>
      </c>
      <c r="O291" s="80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AR291" s="17" t="s">
        <v>200</v>
      </c>
      <c r="AT291" s="17" t="s">
        <v>196</v>
      </c>
      <c r="AU291" s="17" t="s">
        <v>87</v>
      </c>
      <c r="AY291" s="17" t="s">
        <v>193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200</v>
      </c>
      <c r="BK291" s="228">
        <f>ROUND(I291*H291,2)</f>
        <v>0</v>
      </c>
      <c r="BL291" s="17" t="s">
        <v>200</v>
      </c>
      <c r="BM291" s="17" t="s">
        <v>486</v>
      </c>
    </row>
    <row r="292" s="1" customFormat="1">
      <c r="B292" s="39"/>
      <c r="C292" s="40"/>
      <c r="D292" s="229" t="s">
        <v>202</v>
      </c>
      <c r="E292" s="40"/>
      <c r="F292" s="230" t="s">
        <v>473</v>
      </c>
      <c r="G292" s="40"/>
      <c r="H292" s="40"/>
      <c r="I292" s="144"/>
      <c r="J292" s="40"/>
      <c r="K292" s="40"/>
      <c r="L292" s="44"/>
      <c r="M292" s="231"/>
      <c r="N292" s="80"/>
      <c r="O292" s="80"/>
      <c r="P292" s="80"/>
      <c r="Q292" s="80"/>
      <c r="R292" s="80"/>
      <c r="S292" s="80"/>
      <c r="T292" s="81"/>
      <c r="AT292" s="17" t="s">
        <v>202</v>
      </c>
      <c r="AU292" s="17" t="s">
        <v>87</v>
      </c>
    </row>
    <row r="293" s="14" customFormat="1">
      <c r="B293" s="254"/>
      <c r="C293" s="255"/>
      <c r="D293" s="229" t="s">
        <v>204</v>
      </c>
      <c r="E293" s="256" t="s">
        <v>39</v>
      </c>
      <c r="F293" s="257" t="s">
        <v>487</v>
      </c>
      <c r="G293" s="255"/>
      <c r="H293" s="256" t="s">
        <v>39</v>
      </c>
      <c r="I293" s="258"/>
      <c r="J293" s="255"/>
      <c r="K293" s="255"/>
      <c r="L293" s="259"/>
      <c r="M293" s="260"/>
      <c r="N293" s="261"/>
      <c r="O293" s="261"/>
      <c r="P293" s="261"/>
      <c r="Q293" s="261"/>
      <c r="R293" s="261"/>
      <c r="S293" s="261"/>
      <c r="T293" s="262"/>
      <c r="AT293" s="263" t="s">
        <v>204</v>
      </c>
      <c r="AU293" s="263" t="s">
        <v>87</v>
      </c>
      <c r="AV293" s="14" t="s">
        <v>87</v>
      </c>
      <c r="AW293" s="14" t="s">
        <v>41</v>
      </c>
      <c r="AX293" s="14" t="s">
        <v>80</v>
      </c>
      <c r="AY293" s="263" t="s">
        <v>193</v>
      </c>
    </row>
    <row r="294" s="12" customFormat="1">
      <c r="B294" s="232"/>
      <c r="C294" s="233"/>
      <c r="D294" s="229" t="s">
        <v>204</v>
      </c>
      <c r="E294" s="234" t="s">
        <v>167</v>
      </c>
      <c r="F294" s="235" t="s">
        <v>488</v>
      </c>
      <c r="G294" s="233"/>
      <c r="H294" s="236">
        <v>5.5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204</v>
      </c>
      <c r="AU294" s="242" t="s">
        <v>87</v>
      </c>
      <c r="AV294" s="12" t="s">
        <v>89</v>
      </c>
      <c r="AW294" s="12" t="s">
        <v>41</v>
      </c>
      <c r="AX294" s="12" t="s">
        <v>87</v>
      </c>
      <c r="AY294" s="242" t="s">
        <v>193</v>
      </c>
    </row>
    <row r="295" s="1" customFormat="1" ht="78.75" customHeight="1">
      <c r="B295" s="39"/>
      <c r="C295" s="217" t="s">
        <v>489</v>
      </c>
      <c r="D295" s="217" t="s">
        <v>196</v>
      </c>
      <c r="E295" s="218" t="s">
        <v>490</v>
      </c>
      <c r="F295" s="219" t="s">
        <v>491</v>
      </c>
      <c r="G295" s="220" t="s">
        <v>160</v>
      </c>
      <c r="H295" s="221">
        <v>13.818</v>
      </c>
      <c r="I295" s="222"/>
      <c r="J295" s="223">
        <f>ROUND(I295*H295,2)</f>
        <v>0</v>
      </c>
      <c r="K295" s="219" t="s">
        <v>199</v>
      </c>
      <c r="L295" s="44"/>
      <c r="M295" s="224" t="s">
        <v>39</v>
      </c>
      <c r="N295" s="225" t="s">
        <v>53</v>
      </c>
      <c r="O295" s="80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AR295" s="17" t="s">
        <v>200</v>
      </c>
      <c r="AT295" s="17" t="s">
        <v>196</v>
      </c>
      <c r="AU295" s="17" t="s">
        <v>87</v>
      </c>
      <c r="AY295" s="17" t="s">
        <v>193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200</v>
      </c>
      <c r="BK295" s="228">
        <f>ROUND(I295*H295,2)</f>
        <v>0</v>
      </c>
      <c r="BL295" s="17" t="s">
        <v>200</v>
      </c>
      <c r="BM295" s="17" t="s">
        <v>492</v>
      </c>
    </row>
    <row r="296" s="1" customFormat="1">
      <c r="B296" s="39"/>
      <c r="C296" s="40"/>
      <c r="D296" s="229" t="s">
        <v>202</v>
      </c>
      <c r="E296" s="40"/>
      <c r="F296" s="230" t="s">
        <v>473</v>
      </c>
      <c r="G296" s="40"/>
      <c r="H296" s="40"/>
      <c r="I296" s="144"/>
      <c r="J296" s="40"/>
      <c r="K296" s="40"/>
      <c r="L296" s="44"/>
      <c r="M296" s="231"/>
      <c r="N296" s="80"/>
      <c r="O296" s="80"/>
      <c r="P296" s="80"/>
      <c r="Q296" s="80"/>
      <c r="R296" s="80"/>
      <c r="S296" s="80"/>
      <c r="T296" s="81"/>
      <c r="AT296" s="17" t="s">
        <v>202</v>
      </c>
      <c r="AU296" s="17" t="s">
        <v>87</v>
      </c>
    </row>
    <row r="297" s="12" customFormat="1">
      <c r="B297" s="232"/>
      <c r="C297" s="233"/>
      <c r="D297" s="229" t="s">
        <v>204</v>
      </c>
      <c r="E297" s="234" t="s">
        <v>39</v>
      </c>
      <c r="F297" s="235" t="s">
        <v>469</v>
      </c>
      <c r="G297" s="233"/>
      <c r="H297" s="236">
        <v>13.818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204</v>
      </c>
      <c r="AU297" s="242" t="s">
        <v>87</v>
      </c>
      <c r="AV297" s="12" t="s">
        <v>89</v>
      </c>
      <c r="AW297" s="12" t="s">
        <v>41</v>
      </c>
      <c r="AX297" s="12" t="s">
        <v>80</v>
      </c>
      <c r="AY297" s="242" t="s">
        <v>193</v>
      </c>
    </row>
    <row r="298" s="13" customFormat="1">
      <c r="B298" s="243"/>
      <c r="C298" s="244"/>
      <c r="D298" s="229" t="s">
        <v>204</v>
      </c>
      <c r="E298" s="245" t="s">
        <v>39</v>
      </c>
      <c r="F298" s="246" t="s">
        <v>207</v>
      </c>
      <c r="G298" s="244"/>
      <c r="H298" s="247">
        <v>13.818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204</v>
      </c>
      <c r="AU298" s="253" t="s">
        <v>87</v>
      </c>
      <c r="AV298" s="13" t="s">
        <v>200</v>
      </c>
      <c r="AW298" s="13" t="s">
        <v>41</v>
      </c>
      <c r="AX298" s="13" t="s">
        <v>87</v>
      </c>
      <c r="AY298" s="253" t="s">
        <v>193</v>
      </c>
    </row>
    <row r="299" s="1" customFormat="1" ht="33.75" customHeight="1">
      <c r="B299" s="39"/>
      <c r="C299" s="217" t="s">
        <v>493</v>
      </c>
      <c r="D299" s="217" t="s">
        <v>196</v>
      </c>
      <c r="E299" s="218" t="s">
        <v>494</v>
      </c>
      <c r="F299" s="219" t="s">
        <v>495</v>
      </c>
      <c r="G299" s="220" t="s">
        <v>160</v>
      </c>
      <c r="H299" s="221">
        <v>1646.9459999999999</v>
      </c>
      <c r="I299" s="222"/>
      <c r="J299" s="223">
        <f>ROUND(I299*H299,2)</f>
        <v>0</v>
      </c>
      <c r="K299" s="219" t="s">
        <v>199</v>
      </c>
      <c r="L299" s="44"/>
      <c r="M299" s="224" t="s">
        <v>39</v>
      </c>
      <c r="N299" s="225" t="s">
        <v>53</v>
      </c>
      <c r="O299" s="8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AR299" s="17" t="s">
        <v>200</v>
      </c>
      <c r="AT299" s="17" t="s">
        <v>196</v>
      </c>
      <c r="AU299" s="17" t="s">
        <v>87</v>
      </c>
      <c r="AY299" s="17" t="s">
        <v>193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200</v>
      </c>
      <c r="BK299" s="228">
        <f>ROUND(I299*H299,2)</f>
        <v>0</v>
      </c>
      <c r="BL299" s="17" t="s">
        <v>200</v>
      </c>
      <c r="BM299" s="17" t="s">
        <v>496</v>
      </c>
    </row>
    <row r="300" s="1" customFormat="1">
      <c r="B300" s="39"/>
      <c r="C300" s="40"/>
      <c r="D300" s="229" t="s">
        <v>202</v>
      </c>
      <c r="E300" s="40"/>
      <c r="F300" s="230" t="s">
        <v>497</v>
      </c>
      <c r="G300" s="40"/>
      <c r="H300" s="40"/>
      <c r="I300" s="144"/>
      <c r="J300" s="40"/>
      <c r="K300" s="40"/>
      <c r="L300" s="44"/>
      <c r="M300" s="231"/>
      <c r="N300" s="80"/>
      <c r="O300" s="80"/>
      <c r="P300" s="80"/>
      <c r="Q300" s="80"/>
      <c r="R300" s="80"/>
      <c r="S300" s="80"/>
      <c r="T300" s="81"/>
      <c r="AT300" s="17" t="s">
        <v>202</v>
      </c>
      <c r="AU300" s="17" t="s">
        <v>87</v>
      </c>
    </row>
    <row r="301" s="12" customFormat="1">
      <c r="B301" s="232"/>
      <c r="C301" s="233"/>
      <c r="D301" s="229" t="s">
        <v>204</v>
      </c>
      <c r="E301" s="234" t="s">
        <v>39</v>
      </c>
      <c r="F301" s="235" t="s">
        <v>161</v>
      </c>
      <c r="G301" s="233"/>
      <c r="H301" s="236">
        <v>1646.9459999999999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AT301" s="242" t="s">
        <v>204</v>
      </c>
      <c r="AU301" s="242" t="s">
        <v>87</v>
      </c>
      <c r="AV301" s="12" t="s">
        <v>89</v>
      </c>
      <c r="AW301" s="12" t="s">
        <v>41</v>
      </c>
      <c r="AX301" s="12" t="s">
        <v>80</v>
      </c>
      <c r="AY301" s="242" t="s">
        <v>193</v>
      </c>
    </row>
    <row r="302" s="13" customFormat="1">
      <c r="B302" s="243"/>
      <c r="C302" s="244"/>
      <c r="D302" s="229" t="s">
        <v>204</v>
      </c>
      <c r="E302" s="245" t="s">
        <v>39</v>
      </c>
      <c r="F302" s="246" t="s">
        <v>207</v>
      </c>
      <c r="G302" s="244"/>
      <c r="H302" s="247">
        <v>1646.9459999999999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204</v>
      </c>
      <c r="AU302" s="253" t="s">
        <v>87</v>
      </c>
      <c r="AV302" s="13" t="s">
        <v>200</v>
      </c>
      <c r="AW302" s="13" t="s">
        <v>41</v>
      </c>
      <c r="AX302" s="13" t="s">
        <v>87</v>
      </c>
      <c r="AY302" s="253" t="s">
        <v>193</v>
      </c>
    </row>
    <row r="303" s="1" customFormat="1" ht="33.75" customHeight="1">
      <c r="B303" s="39"/>
      <c r="C303" s="217" t="s">
        <v>498</v>
      </c>
      <c r="D303" s="217" t="s">
        <v>196</v>
      </c>
      <c r="E303" s="218" t="s">
        <v>499</v>
      </c>
      <c r="F303" s="219" t="s">
        <v>500</v>
      </c>
      <c r="G303" s="220" t="s">
        <v>160</v>
      </c>
      <c r="H303" s="221">
        <v>5.5</v>
      </c>
      <c r="I303" s="222"/>
      <c r="J303" s="223">
        <f>ROUND(I303*H303,2)</f>
        <v>0</v>
      </c>
      <c r="K303" s="219" t="s">
        <v>199</v>
      </c>
      <c r="L303" s="44"/>
      <c r="M303" s="224" t="s">
        <v>39</v>
      </c>
      <c r="N303" s="225" t="s">
        <v>53</v>
      </c>
      <c r="O303" s="80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AR303" s="17" t="s">
        <v>200</v>
      </c>
      <c r="AT303" s="17" t="s">
        <v>196</v>
      </c>
      <c r="AU303" s="17" t="s">
        <v>87</v>
      </c>
      <c r="AY303" s="17" t="s">
        <v>193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200</v>
      </c>
      <c r="BK303" s="228">
        <f>ROUND(I303*H303,2)</f>
        <v>0</v>
      </c>
      <c r="BL303" s="17" t="s">
        <v>200</v>
      </c>
      <c r="BM303" s="17" t="s">
        <v>501</v>
      </c>
    </row>
    <row r="304" s="1" customFormat="1">
      <c r="B304" s="39"/>
      <c r="C304" s="40"/>
      <c r="D304" s="229" t="s">
        <v>202</v>
      </c>
      <c r="E304" s="40"/>
      <c r="F304" s="230" t="s">
        <v>497</v>
      </c>
      <c r="G304" s="40"/>
      <c r="H304" s="40"/>
      <c r="I304" s="144"/>
      <c r="J304" s="40"/>
      <c r="K304" s="40"/>
      <c r="L304" s="44"/>
      <c r="M304" s="231"/>
      <c r="N304" s="80"/>
      <c r="O304" s="80"/>
      <c r="P304" s="80"/>
      <c r="Q304" s="80"/>
      <c r="R304" s="80"/>
      <c r="S304" s="80"/>
      <c r="T304" s="81"/>
      <c r="AT304" s="17" t="s">
        <v>202</v>
      </c>
      <c r="AU304" s="17" t="s">
        <v>87</v>
      </c>
    </row>
    <row r="305" s="12" customFormat="1">
      <c r="B305" s="232"/>
      <c r="C305" s="233"/>
      <c r="D305" s="229" t="s">
        <v>204</v>
      </c>
      <c r="E305" s="234" t="s">
        <v>39</v>
      </c>
      <c r="F305" s="235" t="s">
        <v>167</v>
      </c>
      <c r="G305" s="233"/>
      <c r="H305" s="236">
        <v>5.5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204</v>
      </c>
      <c r="AU305" s="242" t="s">
        <v>87</v>
      </c>
      <c r="AV305" s="12" t="s">
        <v>89</v>
      </c>
      <c r="AW305" s="12" t="s">
        <v>41</v>
      </c>
      <c r="AX305" s="12" t="s">
        <v>80</v>
      </c>
      <c r="AY305" s="242" t="s">
        <v>193</v>
      </c>
    </row>
    <row r="306" s="13" customFormat="1">
      <c r="B306" s="243"/>
      <c r="C306" s="244"/>
      <c r="D306" s="229" t="s">
        <v>204</v>
      </c>
      <c r="E306" s="245" t="s">
        <v>39</v>
      </c>
      <c r="F306" s="246" t="s">
        <v>207</v>
      </c>
      <c r="G306" s="244"/>
      <c r="H306" s="247">
        <v>5.5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204</v>
      </c>
      <c r="AU306" s="253" t="s">
        <v>87</v>
      </c>
      <c r="AV306" s="13" t="s">
        <v>200</v>
      </c>
      <c r="AW306" s="13" t="s">
        <v>41</v>
      </c>
      <c r="AX306" s="13" t="s">
        <v>87</v>
      </c>
      <c r="AY306" s="253" t="s">
        <v>193</v>
      </c>
    </row>
    <row r="307" s="1" customFormat="1" ht="33.75" customHeight="1">
      <c r="B307" s="39"/>
      <c r="C307" s="217" t="s">
        <v>502</v>
      </c>
      <c r="D307" s="217" t="s">
        <v>196</v>
      </c>
      <c r="E307" s="218" t="s">
        <v>503</v>
      </c>
      <c r="F307" s="219" t="s">
        <v>504</v>
      </c>
      <c r="G307" s="220" t="s">
        <v>160</v>
      </c>
      <c r="H307" s="221">
        <v>0.46100000000000002</v>
      </c>
      <c r="I307" s="222"/>
      <c r="J307" s="223">
        <f>ROUND(I307*H307,2)</f>
        <v>0</v>
      </c>
      <c r="K307" s="219" t="s">
        <v>199</v>
      </c>
      <c r="L307" s="44"/>
      <c r="M307" s="224" t="s">
        <v>39</v>
      </c>
      <c r="N307" s="225" t="s">
        <v>53</v>
      </c>
      <c r="O307" s="8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AR307" s="17" t="s">
        <v>200</v>
      </c>
      <c r="AT307" s="17" t="s">
        <v>196</v>
      </c>
      <c r="AU307" s="17" t="s">
        <v>87</v>
      </c>
      <c r="AY307" s="17" t="s">
        <v>193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200</v>
      </c>
      <c r="BK307" s="228">
        <f>ROUND(I307*H307,2)</f>
        <v>0</v>
      </c>
      <c r="BL307" s="17" t="s">
        <v>200</v>
      </c>
      <c r="BM307" s="17" t="s">
        <v>505</v>
      </c>
    </row>
    <row r="308" s="1" customFormat="1">
      <c r="B308" s="39"/>
      <c r="C308" s="40"/>
      <c r="D308" s="229" t="s">
        <v>202</v>
      </c>
      <c r="E308" s="40"/>
      <c r="F308" s="230" t="s">
        <v>497</v>
      </c>
      <c r="G308" s="40"/>
      <c r="H308" s="40"/>
      <c r="I308" s="144"/>
      <c r="J308" s="40"/>
      <c r="K308" s="40"/>
      <c r="L308" s="44"/>
      <c r="M308" s="231"/>
      <c r="N308" s="80"/>
      <c r="O308" s="80"/>
      <c r="P308" s="80"/>
      <c r="Q308" s="80"/>
      <c r="R308" s="80"/>
      <c r="S308" s="80"/>
      <c r="T308" s="81"/>
      <c r="AT308" s="17" t="s">
        <v>202</v>
      </c>
      <c r="AU308" s="17" t="s">
        <v>87</v>
      </c>
    </row>
    <row r="309" s="12" customFormat="1">
      <c r="B309" s="232"/>
      <c r="C309" s="233"/>
      <c r="D309" s="229" t="s">
        <v>204</v>
      </c>
      <c r="E309" s="234" t="s">
        <v>39</v>
      </c>
      <c r="F309" s="235" t="s">
        <v>506</v>
      </c>
      <c r="G309" s="233"/>
      <c r="H309" s="236">
        <v>0.46100000000000002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204</v>
      </c>
      <c r="AU309" s="242" t="s">
        <v>87</v>
      </c>
      <c r="AV309" s="12" t="s">
        <v>89</v>
      </c>
      <c r="AW309" s="12" t="s">
        <v>41</v>
      </c>
      <c r="AX309" s="12" t="s">
        <v>80</v>
      </c>
      <c r="AY309" s="242" t="s">
        <v>193</v>
      </c>
    </row>
    <row r="310" s="13" customFormat="1">
      <c r="B310" s="243"/>
      <c r="C310" s="244"/>
      <c r="D310" s="229" t="s">
        <v>204</v>
      </c>
      <c r="E310" s="245" t="s">
        <v>39</v>
      </c>
      <c r="F310" s="246" t="s">
        <v>207</v>
      </c>
      <c r="G310" s="244"/>
      <c r="H310" s="247">
        <v>0.46100000000000002</v>
      </c>
      <c r="I310" s="248"/>
      <c r="J310" s="244"/>
      <c r="K310" s="244"/>
      <c r="L310" s="249"/>
      <c r="M310" s="274"/>
      <c r="N310" s="275"/>
      <c r="O310" s="275"/>
      <c r="P310" s="275"/>
      <c r="Q310" s="275"/>
      <c r="R310" s="275"/>
      <c r="S310" s="275"/>
      <c r="T310" s="276"/>
      <c r="AT310" s="253" t="s">
        <v>204</v>
      </c>
      <c r="AU310" s="253" t="s">
        <v>87</v>
      </c>
      <c r="AV310" s="13" t="s">
        <v>200</v>
      </c>
      <c r="AW310" s="13" t="s">
        <v>41</v>
      </c>
      <c r="AX310" s="13" t="s">
        <v>87</v>
      </c>
      <c r="AY310" s="253" t="s">
        <v>193</v>
      </c>
    </row>
    <row r="311" s="1" customFormat="1" ht="6.96" customHeight="1">
      <c r="B311" s="58"/>
      <c r="C311" s="59"/>
      <c r="D311" s="59"/>
      <c r="E311" s="59"/>
      <c r="F311" s="59"/>
      <c r="G311" s="59"/>
      <c r="H311" s="59"/>
      <c r="I311" s="168"/>
      <c r="J311" s="59"/>
      <c r="K311" s="59"/>
      <c r="L311" s="44"/>
    </row>
  </sheetData>
  <sheetProtection sheet="1" autoFilter="0" formatColumns="0" formatRows="0" objects="1" scenarios="1" spinCount="100000" saltValue="Bma8Whh9ZlwZwjjarlIpId9KPVE1Qd07d0ACsgpt2gvfliz+qWnIHIBo+6blPn8ewrfhDoPqiKVFciyAtmLuIg==" hashValue="Mts6qjCHqdt6GfkuTcxqElo7xJcv6Zo021hcChDLH57pQagIHzgcU9G7EZOmkkqieU8gtNKz9B6rbQdppZAI8g==" algorithmName="SHA-512" password="CC35"/>
  <autoFilter ref="C88:K3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  <c r="AZ2" s="137" t="s">
        <v>507</v>
      </c>
      <c r="BA2" s="137" t="s">
        <v>108</v>
      </c>
      <c r="BB2" s="137" t="s">
        <v>109</v>
      </c>
      <c r="BC2" s="137" t="s">
        <v>508</v>
      </c>
      <c r="BD2" s="137" t="s">
        <v>89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  <c r="AZ3" s="137" t="s">
        <v>509</v>
      </c>
      <c r="BA3" s="137" t="s">
        <v>112</v>
      </c>
      <c r="BB3" s="137" t="s">
        <v>113</v>
      </c>
      <c r="BC3" s="137" t="s">
        <v>114</v>
      </c>
      <c r="BD3" s="137" t="s">
        <v>89</v>
      </c>
    </row>
    <row r="4" ht="24.96" customHeight="1">
      <c r="B4" s="20"/>
      <c r="D4" s="141" t="s">
        <v>115</v>
      </c>
      <c r="L4" s="20"/>
      <c r="M4" s="24" t="s">
        <v>10</v>
      </c>
      <c r="AT4" s="17" t="s">
        <v>41</v>
      </c>
      <c r="AZ4" s="137" t="s">
        <v>510</v>
      </c>
      <c r="BA4" s="137" t="s">
        <v>117</v>
      </c>
      <c r="BB4" s="137" t="s">
        <v>113</v>
      </c>
      <c r="BC4" s="137" t="s">
        <v>118</v>
      </c>
      <c r="BD4" s="137" t="s">
        <v>89</v>
      </c>
    </row>
    <row r="5" ht="6.96" customHeight="1">
      <c r="B5" s="20"/>
      <c r="L5" s="20"/>
      <c r="AZ5" s="137" t="s">
        <v>511</v>
      </c>
      <c r="BA5" s="137" t="s">
        <v>120</v>
      </c>
      <c r="BB5" s="137" t="s">
        <v>113</v>
      </c>
      <c r="BC5" s="137" t="s">
        <v>512</v>
      </c>
      <c r="BD5" s="137" t="s">
        <v>89</v>
      </c>
    </row>
    <row r="6" ht="12" customHeight="1">
      <c r="B6" s="20"/>
      <c r="D6" s="142" t="s">
        <v>16</v>
      </c>
      <c r="L6" s="20"/>
      <c r="AZ6" s="137" t="s">
        <v>513</v>
      </c>
      <c r="BA6" s="137" t="s">
        <v>123</v>
      </c>
      <c r="BB6" s="137" t="s">
        <v>124</v>
      </c>
      <c r="BC6" s="137" t="s">
        <v>514</v>
      </c>
      <c r="BD6" s="137" t="s">
        <v>89</v>
      </c>
    </row>
    <row r="7" ht="16.5" customHeight="1">
      <c r="B7" s="20"/>
      <c r="E7" s="143" t="str">
        <f>'Rekapitulace stavby'!K6</f>
        <v>Oprava staničních kolejí č.14 a 16 v ŽST Třebušice</v>
      </c>
      <c r="F7" s="142"/>
      <c r="G7" s="142"/>
      <c r="H7" s="142"/>
      <c r="L7" s="20"/>
      <c r="AZ7" s="137" t="s">
        <v>515</v>
      </c>
      <c r="BA7" s="137" t="s">
        <v>127</v>
      </c>
      <c r="BB7" s="137" t="s">
        <v>128</v>
      </c>
      <c r="BC7" s="137" t="s">
        <v>516</v>
      </c>
      <c r="BD7" s="137" t="s">
        <v>89</v>
      </c>
    </row>
    <row r="8" ht="12" customHeight="1">
      <c r="B8" s="20"/>
      <c r="D8" s="142" t="s">
        <v>130</v>
      </c>
      <c r="L8" s="20"/>
      <c r="AZ8" s="137" t="s">
        <v>517</v>
      </c>
      <c r="BA8" s="137" t="s">
        <v>132</v>
      </c>
      <c r="BB8" s="137" t="s">
        <v>133</v>
      </c>
      <c r="BC8" s="137" t="s">
        <v>134</v>
      </c>
      <c r="BD8" s="137" t="s">
        <v>89</v>
      </c>
    </row>
    <row r="9" s="1" customFormat="1" ht="16.5" customHeight="1">
      <c r="B9" s="44"/>
      <c r="E9" s="143" t="s">
        <v>135</v>
      </c>
      <c r="F9" s="1"/>
      <c r="G9" s="1"/>
      <c r="H9" s="1"/>
      <c r="I9" s="144"/>
      <c r="L9" s="44"/>
      <c r="AZ9" s="137" t="s">
        <v>518</v>
      </c>
      <c r="BA9" s="137" t="s">
        <v>137</v>
      </c>
      <c r="BB9" s="137" t="s">
        <v>138</v>
      </c>
      <c r="BC9" s="137" t="s">
        <v>519</v>
      </c>
      <c r="BD9" s="137" t="s">
        <v>89</v>
      </c>
    </row>
    <row r="10" s="1" customFormat="1" ht="12" customHeight="1">
      <c r="B10" s="44"/>
      <c r="D10" s="142" t="s">
        <v>140</v>
      </c>
      <c r="I10" s="144"/>
      <c r="L10" s="44"/>
      <c r="AZ10" s="137" t="s">
        <v>520</v>
      </c>
      <c r="BA10" s="137" t="s">
        <v>142</v>
      </c>
      <c r="BB10" s="137" t="s">
        <v>124</v>
      </c>
      <c r="BC10" s="137" t="s">
        <v>143</v>
      </c>
      <c r="BD10" s="137" t="s">
        <v>89</v>
      </c>
    </row>
    <row r="11" s="1" customFormat="1" ht="36.96" customHeight="1">
      <c r="B11" s="44"/>
      <c r="E11" s="145" t="s">
        <v>521</v>
      </c>
      <c r="F11" s="1"/>
      <c r="G11" s="1"/>
      <c r="H11" s="1"/>
      <c r="I11" s="144"/>
      <c r="L11" s="44"/>
      <c r="AZ11" s="137" t="s">
        <v>522</v>
      </c>
      <c r="BA11" s="137" t="s">
        <v>150</v>
      </c>
      <c r="BB11" s="137" t="s">
        <v>147</v>
      </c>
      <c r="BC11" s="137" t="s">
        <v>89</v>
      </c>
      <c r="BD11" s="137" t="s">
        <v>89</v>
      </c>
    </row>
    <row r="12" s="1" customFormat="1">
      <c r="B12" s="44"/>
      <c r="I12" s="144"/>
      <c r="L12" s="44"/>
      <c r="AZ12" s="137" t="s">
        <v>523</v>
      </c>
      <c r="BA12" s="137" t="s">
        <v>152</v>
      </c>
      <c r="BB12" s="137" t="s">
        <v>153</v>
      </c>
      <c r="BC12" s="137" t="s">
        <v>524</v>
      </c>
      <c r="BD12" s="137" t="s">
        <v>89</v>
      </c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  <c r="AZ13" s="137" t="s">
        <v>158</v>
      </c>
      <c r="BA13" s="137" t="s">
        <v>159</v>
      </c>
      <c r="BB13" s="137" t="s">
        <v>160</v>
      </c>
      <c r="BC13" s="137" t="s">
        <v>87</v>
      </c>
      <c r="BD13" s="137" t="s">
        <v>89</v>
      </c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20. 3. 2019</v>
      </c>
      <c r="L14" s="44"/>
      <c r="AZ14" s="137" t="s">
        <v>525</v>
      </c>
      <c r="BA14" s="137" t="s">
        <v>162</v>
      </c>
      <c r="BB14" s="137" t="s">
        <v>160</v>
      </c>
      <c r="BC14" s="137" t="s">
        <v>526</v>
      </c>
      <c r="BD14" s="137" t="s">
        <v>89</v>
      </c>
    </row>
    <row r="15" s="1" customFormat="1" ht="10.8" customHeight="1">
      <c r="B15" s="44"/>
      <c r="I15" s="144"/>
      <c r="L15" s="44"/>
      <c r="AZ15" s="137" t="s">
        <v>527</v>
      </c>
      <c r="BA15" s="137" t="s">
        <v>168</v>
      </c>
      <c r="BB15" s="137" t="s">
        <v>160</v>
      </c>
      <c r="BC15" s="137" t="s">
        <v>528</v>
      </c>
      <c r="BD15" s="137" t="s">
        <v>89</v>
      </c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ROUND(J89,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ROUND((SUM(BE89:BE286)),  2)</f>
        <v>0</v>
      </c>
      <c r="I35" s="157">
        <v>0.20999999999999999</v>
      </c>
      <c r="J35" s="156">
        <f>ROUND(((SUM(BE89:BE286))*I35),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ROUND((SUM(BF89:BF286)),  2)</f>
        <v>0</v>
      </c>
      <c r="I36" s="157">
        <v>0.14999999999999999</v>
      </c>
      <c r="J36" s="156">
        <f>ROUND(((SUM(BF89:BF286))*I36),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ROUND((SUM(BG89:BG286)),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ROUND((SUM(BH89:BH286)),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ROUND((SUM(BI89:BI286)),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170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staničních kolejí č.14 a 16 v ŽST Třebušice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130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135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140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Č12 - TSO 16. SK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žst. Třebušice</v>
      </c>
      <c r="G56" s="40"/>
      <c r="H56" s="40"/>
      <c r="I56" s="146" t="s">
        <v>24</v>
      </c>
      <c r="J56" s="68" t="str">
        <f>IF(J14="","",J14)</f>
        <v>20. 3. 2019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171</v>
      </c>
      <c r="D61" s="174"/>
      <c r="E61" s="174"/>
      <c r="F61" s="174"/>
      <c r="G61" s="174"/>
      <c r="H61" s="174"/>
      <c r="I61" s="175"/>
      <c r="J61" s="176" t="s">
        <v>172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J89</f>
        <v>0</v>
      </c>
      <c r="K63" s="40"/>
      <c r="L63" s="44"/>
      <c r="AU63" s="17" t="s">
        <v>173</v>
      </c>
    </row>
    <row r="64" s="8" customFormat="1" ht="24.96" customHeight="1">
      <c r="B64" s="178"/>
      <c r="C64" s="179"/>
      <c r="D64" s="180" t="s">
        <v>174</v>
      </c>
      <c r="E64" s="181"/>
      <c r="F64" s="181"/>
      <c r="G64" s="181"/>
      <c r="H64" s="181"/>
      <c r="I64" s="182"/>
      <c r="J64" s="183">
        <f>J90</f>
        <v>0</v>
      </c>
      <c r="K64" s="179"/>
      <c r="L64" s="184"/>
    </row>
    <row r="65" s="9" customFormat="1" ht="19.92" customHeight="1">
      <c r="B65" s="185"/>
      <c r="C65" s="122"/>
      <c r="D65" s="186" t="s">
        <v>175</v>
      </c>
      <c r="E65" s="187"/>
      <c r="F65" s="187"/>
      <c r="G65" s="187"/>
      <c r="H65" s="187"/>
      <c r="I65" s="188"/>
      <c r="J65" s="189">
        <f>J91</f>
        <v>0</v>
      </c>
      <c r="K65" s="122"/>
      <c r="L65" s="190"/>
    </row>
    <row r="66" s="8" customFormat="1" ht="24.96" customHeight="1">
      <c r="B66" s="178"/>
      <c r="C66" s="179"/>
      <c r="D66" s="180" t="s">
        <v>176</v>
      </c>
      <c r="E66" s="181"/>
      <c r="F66" s="181"/>
      <c r="G66" s="181"/>
      <c r="H66" s="181"/>
      <c r="I66" s="182"/>
      <c r="J66" s="183">
        <f>J205</f>
        <v>0</v>
      </c>
      <c r="K66" s="179"/>
      <c r="L66" s="184"/>
    </row>
    <row r="67" s="8" customFormat="1" ht="24.96" customHeight="1">
      <c r="B67" s="178"/>
      <c r="C67" s="179"/>
      <c r="D67" s="180" t="s">
        <v>177</v>
      </c>
      <c r="E67" s="181"/>
      <c r="F67" s="181"/>
      <c r="G67" s="181"/>
      <c r="H67" s="181"/>
      <c r="I67" s="182"/>
      <c r="J67" s="183">
        <f>J251</f>
        <v>0</v>
      </c>
      <c r="K67" s="179"/>
      <c r="L67" s="184"/>
    </row>
    <row r="68" s="1" customFormat="1" ht="21.84" customHeight="1">
      <c r="B68" s="39"/>
      <c r="C68" s="40"/>
      <c r="D68" s="40"/>
      <c r="E68" s="40"/>
      <c r="F68" s="40"/>
      <c r="G68" s="40"/>
      <c r="H68" s="40"/>
      <c r="I68" s="144"/>
      <c r="J68" s="40"/>
      <c r="K68" s="40"/>
      <c r="L68" s="44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68"/>
      <c r="J69" s="59"/>
      <c r="K69" s="59"/>
      <c r="L69" s="44"/>
    </row>
    <row r="73" s="1" customFormat="1" ht="6.96" customHeight="1">
      <c r="B73" s="60"/>
      <c r="C73" s="61"/>
      <c r="D73" s="61"/>
      <c r="E73" s="61"/>
      <c r="F73" s="61"/>
      <c r="G73" s="61"/>
      <c r="H73" s="61"/>
      <c r="I73" s="171"/>
      <c r="J73" s="61"/>
      <c r="K73" s="61"/>
      <c r="L73" s="44"/>
    </row>
    <row r="74" s="1" customFormat="1" ht="24.96" customHeight="1">
      <c r="B74" s="39"/>
      <c r="C74" s="23" t="s">
        <v>178</v>
      </c>
      <c r="D74" s="40"/>
      <c r="E74" s="40"/>
      <c r="F74" s="40"/>
      <c r="G74" s="40"/>
      <c r="H74" s="40"/>
      <c r="I74" s="144"/>
      <c r="J74" s="40"/>
      <c r="K74" s="40"/>
      <c r="L74" s="44"/>
    </row>
    <row r="75" s="1" customFormat="1" ht="6.96" customHeight="1">
      <c r="B75" s="39"/>
      <c r="C75" s="40"/>
      <c r="D75" s="40"/>
      <c r="E75" s="40"/>
      <c r="F75" s="40"/>
      <c r="G75" s="40"/>
      <c r="H75" s="40"/>
      <c r="I75" s="144"/>
      <c r="J75" s="40"/>
      <c r="K75" s="40"/>
      <c r="L75" s="44"/>
    </row>
    <row r="76" s="1" customFormat="1" ht="12" customHeight="1">
      <c r="B76" s="39"/>
      <c r="C76" s="32" t="s">
        <v>16</v>
      </c>
      <c r="D76" s="40"/>
      <c r="E76" s="40"/>
      <c r="F76" s="40"/>
      <c r="G76" s="40"/>
      <c r="H76" s="40"/>
      <c r="I76" s="144"/>
      <c r="J76" s="40"/>
      <c r="K76" s="40"/>
      <c r="L76" s="44"/>
    </row>
    <row r="77" s="1" customFormat="1" ht="16.5" customHeight="1">
      <c r="B77" s="39"/>
      <c r="C77" s="40"/>
      <c r="D77" s="40"/>
      <c r="E77" s="172" t="str">
        <f>E7</f>
        <v>Oprava staničních kolejí č.14 a 16 v ŽST Třebušice</v>
      </c>
      <c r="F77" s="32"/>
      <c r="G77" s="32"/>
      <c r="H77" s="32"/>
      <c r="I77" s="144"/>
      <c r="J77" s="40"/>
      <c r="K77" s="40"/>
      <c r="L77" s="44"/>
    </row>
    <row r="78" ht="12" customHeight="1">
      <c r="B78" s="21"/>
      <c r="C78" s="32" t="s">
        <v>130</v>
      </c>
      <c r="D78" s="22"/>
      <c r="E78" s="22"/>
      <c r="F78" s="22"/>
      <c r="G78" s="22"/>
      <c r="H78" s="22"/>
      <c r="I78" s="136"/>
      <c r="J78" s="22"/>
      <c r="K78" s="22"/>
      <c r="L78" s="20"/>
    </row>
    <row r="79" s="1" customFormat="1" ht="16.5" customHeight="1">
      <c r="B79" s="39"/>
      <c r="C79" s="40"/>
      <c r="D79" s="40"/>
      <c r="E79" s="172" t="s">
        <v>135</v>
      </c>
      <c r="F79" s="40"/>
      <c r="G79" s="40"/>
      <c r="H79" s="40"/>
      <c r="I79" s="144"/>
      <c r="J79" s="40"/>
      <c r="K79" s="40"/>
      <c r="L79" s="44"/>
    </row>
    <row r="80" s="1" customFormat="1" ht="12" customHeight="1">
      <c r="B80" s="39"/>
      <c r="C80" s="32" t="s">
        <v>140</v>
      </c>
      <c r="D80" s="40"/>
      <c r="E80" s="40"/>
      <c r="F80" s="40"/>
      <c r="G80" s="40"/>
      <c r="H80" s="40"/>
      <c r="I80" s="144"/>
      <c r="J80" s="40"/>
      <c r="K80" s="40"/>
      <c r="L80" s="44"/>
    </row>
    <row r="81" s="1" customFormat="1" ht="16.5" customHeight="1">
      <c r="B81" s="39"/>
      <c r="C81" s="40"/>
      <c r="D81" s="40"/>
      <c r="E81" s="65" t="str">
        <f>E11</f>
        <v>Č12 - TSO 16. SK</v>
      </c>
      <c r="F81" s="40"/>
      <c r="G81" s="40"/>
      <c r="H81" s="40"/>
      <c r="I81" s="144"/>
      <c r="J81" s="40"/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4"/>
      <c r="J82" s="40"/>
      <c r="K82" s="40"/>
      <c r="L82" s="44"/>
    </row>
    <row r="83" s="1" customFormat="1" ht="12" customHeight="1">
      <c r="B83" s="39"/>
      <c r="C83" s="32" t="s">
        <v>22</v>
      </c>
      <c r="D83" s="40"/>
      <c r="E83" s="40"/>
      <c r="F83" s="27" t="str">
        <f>F14</f>
        <v>žst. Třebušice</v>
      </c>
      <c r="G83" s="40"/>
      <c r="H83" s="40"/>
      <c r="I83" s="146" t="s">
        <v>24</v>
      </c>
      <c r="J83" s="68" t="str">
        <f>IF(J14="","",J14)</f>
        <v>20. 3. 2019</v>
      </c>
      <c r="K83" s="40"/>
      <c r="L83" s="44"/>
    </row>
    <row r="84" s="1" customFormat="1" ht="6.96" customHeight="1">
      <c r="B84" s="39"/>
      <c r="C84" s="40"/>
      <c r="D84" s="40"/>
      <c r="E84" s="40"/>
      <c r="F84" s="40"/>
      <c r="G84" s="40"/>
      <c r="H84" s="40"/>
      <c r="I84" s="144"/>
      <c r="J84" s="40"/>
      <c r="K84" s="40"/>
      <c r="L84" s="44"/>
    </row>
    <row r="85" s="1" customFormat="1" ht="13.65" customHeight="1">
      <c r="B85" s="39"/>
      <c r="C85" s="32" t="s">
        <v>30</v>
      </c>
      <c r="D85" s="40"/>
      <c r="E85" s="40"/>
      <c r="F85" s="27" t="str">
        <f>E17</f>
        <v>SŽDC s.o., OŘ UNL, ST Most</v>
      </c>
      <c r="G85" s="40"/>
      <c r="H85" s="40"/>
      <c r="I85" s="146" t="s">
        <v>38</v>
      </c>
      <c r="J85" s="37" t="str">
        <f>E23</f>
        <v xml:space="preserve"> </v>
      </c>
      <c r="K85" s="40"/>
      <c r="L85" s="44"/>
    </row>
    <row r="86" s="1" customFormat="1" ht="13.65" customHeight="1">
      <c r="B86" s="39"/>
      <c r="C86" s="32" t="s">
        <v>36</v>
      </c>
      <c r="D86" s="40"/>
      <c r="E86" s="40"/>
      <c r="F86" s="27" t="str">
        <f>IF(E20="","",E20)</f>
        <v>Vyplň údaj</v>
      </c>
      <c r="G86" s="40"/>
      <c r="H86" s="40"/>
      <c r="I86" s="146" t="s">
        <v>42</v>
      </c>
      <c r="J86" s="37" t="str">
        <f>E26</f>
        <v>Ing. Střítezský Petr</v>
      </c>
      <c r="K86" s="40"/>
      <c r="L86" s="44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144"/>
      <c r="J87" s="40"/>
      <c r="K87" s="40"/>
      <c r="L87" s="44"/>
    </row>
    <row r="88" s="10" customFormat="1" ht="29.28" customHeight="1">
      <c r="B88" s="191"/>
      <c r="C88" s="192" t="s">
        <v>179</v>
      </c>
      <c r="D88" s="193" t="s">
        <v>65</v>
      </c>
      <c r="E88" s="193" t="s">
        <v>61</v>
      </c>
      <c r="F88" s="193" t="s">
        <v>62</v>
      </c>
      <c r="G88" s="193" t="s">
        <v>180</v>
      </c>
      <c r="H88" s="193" t="s">
        <v>181</v>
      </c>
      <c r="I88" s="194" t="s">
        <v>182</v>
      </c>
      <c r="J88" s="193" t="s">
        <v>172</v>
      </c>
      <c r="K88" s="195" t="s">
        <v>183</v>
      </c>
      <c r="L88" s="196"/>
      <c r="M88" s="88" t="s">
        <v>39</v>
      </c>
      <c r="N88" s="89" t="s">
        <v>50</v>
      </c>
      <c r="O88" s="89" t="s">
        <v>184</v>
      </c>
      <c r="P88" s="89" t="s">
        <v>185</v>
      </c>
      <c r="Q88" s="89" t="s">
        <v>186</v>
      </c>
      <c r="R88" s="89" t="s">
        <v>187</v>
      </c>
      <c r="S88" s="89" t="s">
        <v>188</v>
      </c>
      <c r="T88" s="90" t="s">
        <v>189</v>
      </c>
    </row>
    <row r="89" s="1" customFormat="1" ht="22.8" customHeight="1">
      <c r="B89" s="39"/>
      <c r="C89" s="95" t="s">
        <v>190</v>
      </c>
      <c r="D89" s="40"/>
      <c r="E89" s="40"/>
      <c r="F89" s="40"/>
      <c r="G89" s="40"/>
      <c r="H89" s="40"/>
      <c r="I89" s="144"/>
      <c r="J89" s="197">
        <f>BK89</f>
        <v>0</v>
      </c>
      <c r="K89" s="40"/>
      <c r="L89" s="44"/>
      <c r="M89" s="91"/>
      <c r="N89" s="92"/>
      <c r="O89" s="92"/>
      <c r="P89" s="198">
        <f>P90+P205+P251</f>
        <v>0</v>
      </c>
      <c r="Q89" s="92"/>
      <c r="R89" s="198">
        <f>R90+R205+R251</f>
        <v>1113.5014600000002</v>
      </c>
      <c r="S89" s="92"/>
      <c r="T89" s="199">
        <f>T90+T205+T251</f>
        <v>0</v>
      </c>
      <c r="AT89" s="17" t="s">
        <v>79</v>
      </c>
      <c r="AU89" s="17" t="s">
        <v>173</v>
      </c>
      <c r="BK89" s="200">
        <f>BK90+BK205+BK251</f>
        <v>0</v>
      </c>
    </row>
    <row r="90" s="11" customFormat="1" ht="25.92" customHeight="1">
      <c r="B90" s="201"/>
      <c r="C90" s="202"/>
      <c r="D90" s="203" t="s">
        <v>79</v>
      </c>
      <c r="E90" s="204" t="s">
        <v>191</v>
      </c>
      <c r="F90" s="204" t="s">
        <v>192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P91</f>
        <v>0</v>
      </c>
      <c r="Q90" s="209"/>
      <c r="R90" s="210">
        <f>R91</f>
        <v>0</v>
      </c>
      <c r="S90" s="209"/>
      <c r="T90" s="211">
        <f>T91</f>
        <v>0</v>
      </c>
      <c r="AR90" s="212" t="s">
        <v>87</v>
      </c>
      <c r="AT90" s="213" t="s">
        <v>79</v>
      </c>
      <c r="AU90" s="213" t="s">
        <v>80</v>
      </c>
      <c r="AY90" s="212" t="s">
        <v>193</v>
      </c>
      <c r="BK90" s="214">
        <f>BK91</f>
        <v>0</v>
      </c>
    </row>
    <row r="91" s="11" customFormat="1" ht="22.8" customHeight="1">
      <c r="B91" s="201"/>
      <c r="C91" s="202"/>
      <c r="D91" s="203" t="s">
        <v>79</v>
      </c>
      <c r="E91" s="215" t="s">
        <v>194</v>
      </c>
      <c r="F91" s="215" t="s">
        <v>195</v>
      </c>
      <c r="G91" s="202"/>
      <c r="H91" s="202"/>
      <c r="I91" s="205"/>
      <c r="J91" s="216">
        <f>BK91</f>
        <v>0</v>
      </c>
      <c r="K91" s="202"/>
      <c r="L91" s="207"/>
      <c r="M91" s="208"/>
      <c r="N91" s="209"/>
      <c r="O91" s="209"/>
      <c r="P91" s="210">
        <f>SUM(P92:P204)</f>
        <v>0</v>
      </c>
      <c r="Q91" s="209"/>
      <c r="R91" s="210">
        <f>SUM(R92:R204)</f>
        <v>0</v>
      </c>
      <c r="S91" s="209"/>
      <c r="T91" s="211">
        <f>SUM(T92:T204)</f>
        <v>0</v>
      </c>
      <c r="AR91" s="212" t="s">
        <v>87</v>
      </c>
      <c r="AT91" s="213" t="s">
        <v>79</v>
      </c>
      <c r="AU91" s="213" t="s">
        <v>87</v>
      </c>
      <c r="AY91" s="212" t="s">
        <v>193</v>
      </c>
      <c r="BK91" s="214">
        <f>SUM(BK92:BK204)</f>
        <v>0</v>
      </c>
    </row>
    <row r="92" s="1" customFormat="1" ht="33.75" customHeight="1">
      <c r="B92" s="39"/>
      <c r="C92" s="217" t="s">
        <v>87</v>
      </c>
      <c r="D92" s="217" t="s">
        <v>196</v>
      </c>
      <c r="E92" s="218" t="s">
        <v>197</v>
      </c>
      <c r="F92" s="219" t="s">
        <v>198</v>
      </c>
      <c r="G92" s="220" t="s">
        <v>109</v>
      </c>
      <c r="H92" s="221">
        <v>800</v>
      </c>
      <c r="I92" s="222"/>
      <c r="J92" s="223">
        <f>ROUND(I92*H92,2)</f>
        <v>0</v>
      </c>
      <c r="K92" s="219" t="s">
        <v>199</v>
      </c>
      <c r="L92" s="44"/>
      <c r="M92" s="224" t="s">
        <v>39</v>
      </c>
      <c r="N92" s="225" t="s">
        <v>53</v>
      </c>
      <c r="O92" s="80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200</v>
      </c>
      <c r="AT92" s="17" t="s">
        <v>196</v>
      </c>
      <c r="AU92" s="17" t="s">
        <v>89</v>
      </c>
      <c r="AY92" s="17" t="s">
        <v>193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200</v>
      </c>
      <c r="BK92" s="228">
        <f>ROUND(I92*H92,2)</f>
        <v>0</v>
      </c>
      <c r="BL92" s="17" t="s">
        <v>200</v>
      </c>
      <c r="BM92" s="17" t="s">
        <v>201</v>
      </c>
    </row>
    <row r="93" s="1" customFormat="1">
      <c r="B93" s="39"/>
      <c r="C93" s="40"/>
      <c r="D93" s="229" t="s">
        <v>202</v>
      </c>
      <c r="E93" s="40"/>
      <c r="F93" s="230" t="s">
        <v>203</v>
      </c>
      <c r="G93" s="40"/>
      <c r="H93" s="40"/>
      <c r="I93" s="144"/>
      <c r="J93" s="40"/>
      <c r="K93" s="40"/>
      <c r="L93" s="44"/>
      <c r="M93" s="231"/>
      <c r="N93" s="80"/>
      <c r="O93" s="80"/>
      <c r="P93" s="80"/>
      <c r="Q93" s="80"/>
      <c r="R93" s="80"/>
      <c r="S93" s="80"/>
      <c r="T93" s="81"/>
      <c r="AT93" s="17" t="s">
        <v>202</v>
      </c>
      <c r="AU93" s="17" t="s">
        <v>89</v>
      </c>
    </row>
    <row r="94" s="12" customFormat="1">
      <c r="B94" s="232"/>
      <c r="C94" s="233"/>
      <c r="D94" s="229" t="s">
        <v>204</v>
      </c>
      <c r="E94" s="234" t="s">
        <v>39</v>
      </c>
      <c r="F94" s="235" t="s">
        <v>529</v>
      </c>
      <c r="G94" s="233"/>
      <c r="H94" s="236">
        <v>800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204</v>
      </c>
      <c r="AU94" s="242" t="s">
        <v>89</v>
      </c>
      <c r="AV94" s="12" t="s">
        <v>89</v>
      </c>
      <c r="AW94" s="12" t="s">
        <v>41</v>
      </c>
      <c r="AX94" s="12" t="s">
        <v>80</v>
      </c>
      <c r="AY94" s="242" t="s">
        <v>193</v>
      </c>
    </row>
    <row r="95" s="13" customFormat="1">
      <c r="B95" s="243"/>
      <c r="C95" s="244"/>
      <c r="D95" s="229" t="s">
        <v>204</v>
      </c>
      <c r="E95" s="245" t="s">
        <v>530</v>
      </c>
      <c r="F95" s="246" t="s">
        <v>207</v>
      </c>
      <c r="G95" s="244"/>
      <c r="H95" s="247">
        <v>800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204</v>
      </c>
      <c r="AU95" s="253" t="s">
        <v>89</v>
      </c>
      <c r="AV95" s="13" t="s">
        <v>200</v>
      </c>
      <c r="AW95" s="13" t="s">
        <v>41</v>
      </c>
      <c r="AX95" s="13" t="s">
        <v>87</v>
      </c>
      <c r="AY95" s="253" t="s">
        <v>193</v>
      </c>
    </row>
    <row r="96" s="1" customFormat="1" ht="22.5" customHeight="1">
      <c r="B96" s="39"/>
      <c r="C96" s="217" t="s">
        <v>89</v>
      </c>
      <c r="D96" s="217" t="s">
        <v>196</v>
      </c>
      <c r="E96" s="218" t="s">
        <v>208</v>
      </c>
      <c r="F96" s="219" t="s">
        <v>209</v>
      </c>
      <c r="G96" s="220" t="s">
        <v>109</v>
      </c>
      <c r="H96" s="221">
        <v>3472</v>
      </c>
      <c r="I96" s="222"/>
      <c r="J96" s="223">
        <f>ROUND(I96*H96,2)</f>
        <v>0</v>
      </c>
      <c r="K96" s="219" t="s">
        <v>199</v>
      </c>
      <c r="L96" s="44"/>
      <c r="M96" s="224" t="s">
        <v>39</v>
      </c>
      <c r="N96" s="225" t="s">
        <v>53</v>
      </c>
      <c r="O96" s="80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200</v>
      </c>
      <c r="AT96" s="17" t="s">
        <v>196</v>
      </c>
      <c r="AU96" s="17" t="s">
        <v>89</v>
      </c>
      <c r="AY96" s="17" t="s">
        <v>193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200</v>
      </c>
      <c r="BK96" s="228">
        <f>ROUND(I96*H96,2)</f>
        <v>0</v>
      </c>
      <c r="BL96" s="17" t="s">
        <v>200</v>
      </c>
      <c r="BM96" s="17" t="s">
        <v>210</v>
      </c>
    </row>
    <row r="97" s="1" customFormat="1">
      <c r="B97" s="39"/>
      <c r="C97" s="40"/>
      <c r="D97" s="229" t="s">
        <v>202</v>
      </c>
      <c r="E97" s="40"/>
      <c r="F97" s="230" t="s">
        <v>211</v>
      </c>
      <c r="G97" s="40"/>
      <c r="H97" s="40"/>
      <c r="I97" s="144"/>
      <c r="J97" s="40"/>
      <c r="K97" s="40"/>
      <c r="L97" s="44"/>
      <c r="M97" s="231"/>
      <c r="N97" s="80"/>
      <c r="O97" s="80"/>
      <c r="P97" s="80"/>
      <c r="Q97" s="80"/>
      <c r="R97" s="80"/>
      <c r="S97" s="80"/>
      <c r="T97" s="81"/>
      <c r="AT97" s="17" t="s">
        <v>202</v>
      </c>
      <c r="AU97" s="17" t="s">
        <v>89</v>
      </c>
    </row>
    <row r="98" s="12" customFormat="1">
      <c r="B98" s="232"/>
      <c r="C98" s="233"/>
      <c r="D98" s="229" t="s">
        <v>204</v>
      </c>
      <c r="E98" s="234" t="s">
        <v>39</v>
      </c>
      <c r="F98" s="235" t="s">
        <v>531</v>
      </c>
      <c r="G98" s="233"/>
      <c r="H98" s="236">
        <v>3472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204</v>
      </c>
      <c r="AU98" s="242" t="s">
        <v>89</v>
      </c>
      <c r="AV98" s="12" t="s">
        <v>89</v>
      </c>
      <c r="AW98" s="12" t="s">
        <v>41</v>
      </c>
      <c r="AX98" s="12" t="s">
        <v>80</v>
      </c>
      <c r="AY98" s="242" t="s">
        <v>193</v>
      </c>
    </row>
    <row r="99" s="13" customFormat="1">
      <c r="B99" s="243"/>
      <c r="C99" s="244"/>
      <c r="D99" s="229" t="s">
        <v>204</v>
      </c>
      <c r="E99" s="245" t="s">
        <v>507</v>
      </c>
      <c r="F99" s="246" t="s">
        <v>207</v>
      </c>
      <c r="G99" s="244"/>
      <c r="H99" s="247">
        <v>3472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204</v>
      </c>
      <c r="AU99" s="253" t="s">
        <v>89</v>
      </c>
      <c r="AV99" s="13" t="s">
        <v>200</v>
      </c>
      <c r="AW99" s="13" t="s">
        <v>41</v>
      </c>
      <c r="AX99" s="13" t="s">
        <v>87</v>
      </c>
      <c r="AY99" s="253" t="s">
        <v>193</v>
      </c>
    </row>
    <row r="100" s="1" customFormat="1" ht="33.75" customHeight="1">
      <c r="B100" s="39"/>
      <c r="C100" s="217" t="s">
        <v>148</v>
      </c>
      <c r="D100" s="217" t="s">
        <v>196</v>
      </c>
      <c r="E100" s="218" t="s">
        <v>213</v>
      </c>
      <c r="F100" s="219" t="s">
        <v>214</v>
      </c>
      <c r="G100" s="220" t="s">
        <v>109</v>
      </c>
      <c r="H100" s="221">
        <v>1736</v>
      </c>
      <c r="I100" s="222"/>
      <c r="J100" s="223">
        <f>ROUND(I100*H100,2)</f>
        <v>0</v>
      </c>
      <c r="K100" s="219" t="s">
        <v>199</v>
      </c>
      <c r="L100" s="44"/>
      <c r="M100" s="224" t="s">
        <v>39</v>
      </c>
      <c r="N100" s="225" t="s">
        <v>53</v>
      </c>
      <c r="O100" s="80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200</v>
      </c>
      <c r="AT100" s="17" t="s">
        <v>196</v>
      </c>
      <c r="AU100" s="17" t="s">
        <v>89</v>
      </c>
      <c r="AY100" s="17" t="s">
        <v>193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200</v>
      </c>
      <c r="BK100" s="228">
        <f>ROUND(I100*H100,2)</f>
        <v>0</v>
      </c>
      <c r="BL100" s="17" t="s">
        <v>200</v>
      </c>
      <c r="BM100" s="17" t="s">
        <v>215</v>
      </c>
    </row>
    <row r="101" s="1" customFormat="1">
      <c r="B101" s="39"/>
      <c r="C101" s="40"/>
      <c r="D101" s="229" t="s">
        <v>202</v>
      </c>
      <c r="E101" s="40"/>
      <c r="F101" s="230" t="s">
        <v>216</v>
      </c>
      <c r="G101" s="40"/>
      <c r="H101" s="40"/>
      <c r="I101" s="144"/>
      <c r="J101" s="40"/>
      <c r="K101" s="40"/>
      <c r="L101" s="44"/>
      <c r="M101" s="231"/>
      <c r="N101" s="80"/>
      <c r="O101" s="80"/>
      <c r="P101" s="80"/>
      <c r="Q101" s="80"/>
      <c r="R101" s="80"/>
      <c r="S101" s="80"/>
      <c r="T101" s="81"/>
      <c r="AT101" s="17" t="s">
        <v>202</v>
      </c>
      <c r="AU101" s="17" t="s">
        <v>89</v>
      </c>
    </row>
    <row r="102" s="12" customFormat="1">
      <c r="B102" s="232"/>
      <c r="C102" s="233"/>
      <c r="D102" s="229" t="s">
        <v>204</v>
      </c>
      <c r="E102" s="234" t="s">
        <v>39</v>
      </c>
      <c r="F102" s="235" t="s">
        <v>532</v>
      </c>
      <c r="G102" s="233"/>
      <c r="H102" s="236">
        <v>1736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204</v>
      </c>
      <c r="AU102" s="242" t="s">
        <v>89</v>
      </c>
      <c r="AV102" s="12" t="s">
        <v>89</v>
      </c>
      <c r="AW102" s="12" t="s">
        <v>41</v>
      </c>
      <c r="AX102" s="12" t="s">
        <v>80</v>
      </c>
      <c r="AY102" s="242" t="s">
        <v>193</v>
      </c>
    </row>
    <row r="103" s="13" customFormat="1">
      <c r="B103" s="243"/>
      <c r="C103" s="244"/>
      <c r="D103" s="229" t="s">
        <v>204</v>
      </c>
      <c r="E103" s="245" t="s">
        <v>533</v>
      </c>
      <c r="F103" s="246" t="s">
        <v>207</v>
      </c>
      <c r="G103" s="244"/>
      <c r="H103" s="247">
        <v>1736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204</v>
      </c>
      <c r="AU103" s="253" t="s">
        <v>89</v>
      </c>
      <c r="AV103" s="13" t="s">
        <v>200</v>
      </c>
      <c r="AW103" s="13" t="s">
        <v>41</v>
      </c>
      <c r="AX103" s="13" t="s">
        <v>87</v>
      </c>
      <c r="AY103" s="253" t="s">
        <v>193</v>
      </c>
    </row>
    <row r="104" s="1" customFormat="1" ht="33.75" customHeight="1">
      <c r="B104" s="39"/>
      <c r="C104" s="217" t="s">
        <v>200</v>
      </c>
      <c r="D104" s="217" t="s">
        <v>196</v>
      </c>
      <c r="E104" s="218" t="s">
        <v>219</v>
      </c>
      <c r="F104" s="219" t="s">
        <v>220</v>
      </c>
      <c r="G104" s="220" t="s">
        <v>113</v>
      </c>
      <c r="H104" s="221">
        <v>90</v>
      </c>
      <c r="I104" s="222"/>
      <c r="J104" s="223">
        <f>ROUND(I104*H104,2)</f>
        <v>0</v>
      </c>
      <c r="K104" s="219" t="s">
        <v>199</v>
      </c>
      <c r="L104" s="44"/>
      <c r="M104" s="224" t="s">
        <v>39</v>
      </c>
      <c r="N104" s="225" t="s">
        <v>53</v>
      </c>
      <c r="O104" s="80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200</v>
      </c>
      <c r="AT104" s="17" t="s">
        <v>196</v>
      </c>
      <c r="AU104" s="17" t="s">
        <v>89</v>
      </c>
      <c r="AY104" s="17" t="s">
        <v>193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200</v>
      </c>
      <c r="BK104" s="228">
        <f>ROUND(I104*H104,2)</f>
        <v>0</v>
      </c>
      <c r="BL104" s="17" t="s">
        <v>200</v>
      </c>
      <c r="BM104" s="17" t="s">
        <v>221</v>
      </c>
    </row>
    <row r="105" s="1" customFormat="1">
      <c r="B105" s="39"/>
      <c r="C105" s="40"/>
      <c r="D105" s="229" t="s">
        <v>202</v>
      </c>
      <c r="E105" s="40"/>
      <c r="F105" s="230" t="s">
        <v>222</v>
      </c>
      <c r="G105" s="40"/>
      <c r="H105" s="40"/>
      <c r="I105" s="144"/>
      <c r="J105" s="40"/>
      <c r="K105" s="40"/>
      <c r="L105" s="44"/>
      <c r="M105" s="231"/>
      <c r="N105" s="80"/>
      <c r="O105" s="80"/>
      <c r="P105" s="80"/>
      <c r="Q105" s="80"/>
      <c r="R105" s="80"/>
      <c r="S105" s="80"/>
      <c r="T105" s="81"/>
      <c r="AT105" s="17" t="s">
        <v>202</v>
      </c>
      <c r="AU105" s="17" t="s">
        <v>89</v>
      </c>
    </row>
    <row r="106" s="12" customFormat="1">
      <c r="B106" s="232"/>
      <c r="C106" s="233"/>
      <c r="D106" s="229" t="s">
        <v>204</v>
      </c>
      <c r="E106" s="234" t="s">
        <v>39</v>
      </c>
      <c r="F106" s="235" t="s">
        <v>223</v>
      </c>
      <c r="G106" s="233"/>
      <c r="H106" s="236">
        <v>90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204</v>
      </c>
      <c r="AU106" s="242" t="s">
        <v>89</v>
      </c>
      <c r="AV106" s="12" t="s">
        <v>89</v>
      </c>
      <c r="AW106" s="12" t="s">
        <v>41</v>
      </c>
      <c r="AX106" s="12" t="s">
        <v>80</v>
      </c>
      <c r="AY106" s="242" t="s">
        <v>193</v>
      </c>
    </row>
    <row r="107" s="13" customFormat="1">
      <c r="B107" s="243"/>
      <c r="C107" s="244"/>
      <c r="D107" s="229" t="s">
        <v>204</v>
      </c>
      <c r="E107" s="245" t="s">
        <v>510</v>
      </c>
      <c r="F107" s="246" t="s">
        <v>207</v>
      </c>
      <c r="G107" s="244"/>
      <c r="H107" s="247">
        <v>90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204</v>
      </c>
      <c r="AU107" s="253" t="s">
        <v>89</v>
      </c>
      <c r="AV107" s="13" t="s">
        <v>200</v>
      </c>
      <c r="AW107" s="13" t="s">
        <v>41</v>
      </c>
      <c r="AX107" s="13" t="s">
        <v>87</v>
      </c>
      <c r="AY107" s="253" t="s">
        <v>193</v>
      </c>
    </row>
    <row r="108" s="1" customFormat="1" ht="56.25" customHeight="1">
      <c r="B108" s="39"/>
      <c r="C108" s="217" t="s">
        <v>194</v>
      </c>
      <c r="D108" s="217" t="s">
        <v>196</v>
      </c>
      <c r="E108" s="218" t="s">
        <v>224</v>
      </c>
      <c r="F108" s="219" t="s">
        <v>225</v>
      </c>
      <c r="G108" s="220" t="s">
        <v>113</v>
      </c>
      <c r="H108" s="221">
        <v>34.969999999999999</v>
      </c>
      <c r="I108" s="222"/>
      <c r="J108" s="223">
        <f>ROUND(I108*H108,2)</f>
        <v>0</v>
      </c>
      <c r="K108" s="219" t="s">
        <v>199</v>
      </c>
      <c r="L108" s="44"/>
      <c r="M108" s="224" t="s">
        <v>39</v>
      </c>
      <c r="N108" s="225" t="s">
        <v>53</v>
      </c>
      <c r="O108" s="80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200</v>
      </c>
      <c r="AT108" s="17" t="s">
        <v>196</v>
      </c>
      <c r="AU108" s="17" t="s">
        <v>89</v>
      </c>
      <c r="AY108" s="17" t="s">
        <v>193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200</v>
      </c>
      <c r="BK108" s="228">
        <f>ROUND(I108*H108,2)</f>
        <v>0</v>
      </c>
      <c r="BL108" s="17" t="s">
        <v>200</v>
      </c>
      <c r="BM108" s="17" t="s">
        <v>226</v>
      </c>
    </row>
    <row r="109" s="1" customFormat="1">
      <c r="B109" s="39"/>
      <c r="C109" s="40"/>
      <c r="D109" s="229" t="s">
        <v>202</v>
      </c>
      <c r="E109" s="40"/>
      <c r="F109" s="230" t="s">
        <v>227</v>
      </c>
      <c r="G109" s="40"/>
      <c r="H109" s="40"/>
      <c r="I109" s="144"/>
      <c r="J109" s="40"/>
      <c r="K109" s="40"/>
      <c r="L109" s="44"/>
      <c r="M109" s="231"/>
      <c r="N109" s="80"/>
      <c r="O109" s="80"/>
      <c r="P109" s="80"/>
      <c r="Q109" s="80"/>
      <c r="R109" s="80"/>
      <c r="S109" s="80"/>
      <c r="T109" s="81"/>
      <c r="AT109" s="17" t="s">
        <v>202</v>
      </c>
      <c r="AU109" s="17" t="s">
        <v>89</v>
      </c>
    </row>
    <row r="110" s="12" customFormat="1">
      <c r="B110" s="232"/>
      <c r="C110" s="233"/>
      <c r="D110" s="229" t="s">
        <v>204</v>
      </c>
      <c r="E110" s="234" t="s">
        <v>39</v>
      </c>
      <c r="F110" s="235" t="s">
        <v>228</v>
      </c>
      <c r="G110" s="233"/>
      <c r="H110" s="236">
        <v>34.969999999999999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204</v>
      </c>
      <c r="AU110" s="242" t="s">
        <v>89</v>
      </c>
      <c r="AV110" s="12" t="s">
        <v>89</v>
      </c>
      <c r="AW110" s="12" t="s">
        <v>41</v>
      </c>
      <c r="AX110" s="12" t="s">
        <v>80</v>
      </c>
      <c r="AY110" s="242" t="s">
        <v>193</v>
      </c>
    </row>
    <row r="111" s="13" customFormat="1">
      <c r="B111" s="243"/>
      <c r="C111" s="244"/>
      <c r="D111" s="229" t="s">
        <v>204</v>
      </c>
      <c r="E111" s="245" t="s">
        <v>509</v>
      </c>
      <c r="F111" s="246" t="s">
        <v>207</v>
      </c>
      <c r="G111" s="244"/>
      <c r="H111" s="247">
        <v>34.969999999999999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204</v>
      </c>
      <c r="AU111" s="253" t="s">
        <v>89</v>
      </c>
      <c r="AV111" s="13" t="s">
        <v>200</v>
      </c>
      <c r="AW111" s="13" t="s">
        <v>41</v>
      </c>
      <c r="AX111" s="13" t="s">
        <v>87</v>
      </c>
      <c r="AY111" s="253" t="s">
        <v>193</v>
      </c>
    </row>
    <row r="112" s="1" customFormat="1" ht="67.5" customHeight="1">
      <c r="B112" s="39"/>
      <c r="C112" s="217" t="s">
        <v>229</v>
      </c>
      <c r="D112" s="217" t="s">
        <v>196</v>
      </c>
      <c r="E112" s="218" t="s">
        <v>230</v>
      </c>
      <c r="F112" s="219" t="s">
        <v>231</v>
      </c>
      <c r="G112" s="220" t="s">
        <v>128</v>
      </c>
      <c r="H112" s="221">
        <v>0.85899999999999999</v>
      </c>
      <c r="I112" s="222"/>
      <c r="J112" s="223">
        <f>ROUND(I112*H112,2)</f>
        <v>0</v>
      </c>
      <c r="K112" s="219" t="s">
        <v>199</v>
      </c>
      <c r="L112" s="44"/>
      <c r="M112" s="224" t="s">
        <v>39</v>
      </c>
      <c r="N112" s="225" t="s">
        <v>53</v>
      </c>
      <c r="O112" s="80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200</v>
      </c>
      <c r="AT112" s="17" t="s">
        <v>196</v>
      </c>
      <c r="AU112" s="17" t="s">
        <v>89</v>
      </c>
      <c r="AY112" s="17" t="s">
        <v>193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200</v>
      </c>
      <c r="BK112" s="228">
        <f>ROUND(I112*H112,2)</f>
        <v>0</v>
      </c>
      <c r="BL112" s="17" t="s">
        <v>200</v>
      </c>
      <c r="BM112" s="17" t="s">
        <v>232</v>
      </c>
    </row>
    <row r="113" s="1" customFormat="1">
      <c r="B113" s="39"/>
      <c r="C113" s="40"/>
      <c r="D113" s="229" t="s">
        <v>202</v>
      </c>
      <c r="E113" s="40"/>
      <c r="F113" s="230" t="s">
        <v>233</v>
      </c>
      <c r="G113" s="40"/>
      <c r="H113" s="40"/>
      <c r="I113" s="144"/>
      <c r="J113" s="40"/>
      <c r="K113" s="40"/>
      <c r="L113" s="44"/>
      <c r="M113" s="231"/>
      <c r="N113" s="80"/>
      <c r="O113" s="80"/>
      <c r="P113" s="80"/>
      <c r="Q113" s="80"/>
      <c r="R113" s="80"/>
      <c r="S113" s="80"/>
      <c r="T113" s="81"/>
      <c r="AT113" s="17" t="s">
        <v>202</v>
      </c>
      <c r="AU113" s="17" t="s">
        <v>89</v>
      </c>
    </row>
    <row r="114" s="12" customFormat="1">
      <c r="B114" s="232"/>
      <c r="C114" s="233"/>
      <c r="D114" s="229" t="s">
        <v>204</v>
      </c>
      <c r="E114" s="234" t="s">
        <v>39</v>
      </c>
      <c r="F114" s="235" t="s">
        <v>534</v>
      </c>
      <c r="G114" s="233"/>
      <c r="H114" s="236">
        <v>0.85899999999999999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204</v>
      </c>
      <c r="AU114" s="242" t="s">
        <v>89</v>
      </c>
      <c r="AV114" s="12" t="s">
        <v>89</v>
      </c>
      <c r="AW114" s="12" t="s">
        <v>41</v>
      </c>
      <c r="AX114" s="12" t="s">
        <v>80</v>
      </c>
      <c r="AY114" s="242" t="s">
        <v>193</v>
      </c>
    </row>
    <row r="115" s="13" customFormat="1">
      <c r="B115" s="243"/>
      <c r="C115" s="244"/>
      <c r="D115" s="229" t="s">
        <v>204</v>
      </c>
      <c r="E115" s="245" t="s">
        <v>535</v>
      </c>
      <c r="F115" s="246" t="s">
        <v>207</v>
      </c>
      <c r="G115" s="244"/>
      <c r="H115" s="247">
        <v>0.85899999999999999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204</v>
      </c>
      <c r="AU115" s="253" t="s">
        <v>89</v>
      </c>
      <c r="AV115" s="13" t="s">
        <v>200</v>
      </c>
      <c r="AW115" s="13" t="s">
        <v>41</v>
      </c>
      <c r="AX115" s="13" t="s">
        <v>87</v>
      </c>
      <c r="AY115" s="253" t="s">
        <v>193</v>
      </c>
    </row>
    <row r="116" s="1" customFormat="1" ht="33.75" customHeight="1">
      <c r="B116" s="39"/>
      <c r="C116" s="217" t="s">
        <v>236</v>
      </c>
      <c r="D116" s="217" t="s">
        <v>196</v>
      </c>
      <c r="E116" s="218" t="s">
        <v>237</v>
      </c>
      <c r="F116" s="219" t="s">
        <v>238</v>
      </c>
      <c r="G116" s="220" t="s">
        <v>113</v>
      </c>
      <c r="H116" s="221">
        <v>630</v>
      </c>
      <c r="I116" s="222"/>
      <c r="J116" s="223">
        <f>ROUND(I116*H116,2)</f>
        <v>0</v>
      </c>
      <c r="K116" s="219" t="s">
        <v>199</v>
      </c>
      <c r="L116" s="44"/>
      <c r="M116" s="224" t="s">
        <v>39</v>
      </c>
      <c r="N116" s="225" t="s">
        <v>53</v>
      </c>
      <c r="O116" s="80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200</v>
      </c>
      <c r="AT116" s="17" t="s">
        <v>196</v>
      </c>
      <c r="AU116" s="17" t="s">
        <v>89</v>
      </c>
      <c r="AY116" s="17" t="s">
        <v>193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200</v>
      </c>
      <c r="BK116" s="228">
        <f>ROUND(I116*H116,2)</f>
        <v>0</v>
      </c>
      <c r="BL116" s="17" t="s">
        <v>200</v>
      </c>
      <c r="BM116" s="17" t="s">
        <v>239</v>
      </c>
    </row>
    <row r="117" s="1" customFormat="1">
      <c r="B117" s="39"/>
      <c r="C117" s="40"/>
      <c r="D117" s="229" t="s">
        <v>202</v>
      </c>
      <c r="E117" s="40"/>
      <c r="F117" s="230" t="s">
        <v>240</v>
      </c>
      <c r="G117" s="40"/>
      <c r="H117" s="40"/>
      <c r="I117" s="144"/>
      <c r="J117" s="40"/>
      <c r="K117" s="40"/>
      <c r="L117" s="44"/>
      <c r="M117" s="231"/>
      <c r="N117" s="80"/>
      <c r="O117" s="80"/>
      <c r="P117" s="80"/>
      <c r="Q117" s="80"/>
      <c r="R117" s="80"/>
      <c r="S117" s="80"/>
      <c r="T117" s="81"/>
      <c r="AT117" s="17" t="s">
        <v>202</v>
      </c>
      <c r="AU117" s="17" t="s">
        <v>89</v>
      </c>
    </row>
    <row r="118" s="12" customFormat="1">
      <c r="B118" s="232"/>
      <c r="C118" s="233"/>
      <c r="D118" s="229" t="s">
        <v>204</v>
      </c>
      <c r="E118" s="234" t="s">
        <v>39</v>
      </c>
      <c r="F118" s="235" t="s">
        <v>536</v>
      </c>
      <c r="G118" s="233"/>
      <c r="H118" s="236">
        <v>630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204</v>
      </c>
      <c r="AU118" s="242" t="s">
        <v>89</v>
      </c>
      <c r="AV118" s="12" t="s">
        <v>89</v>
      </c>
      <c r="AW118" s="12" t="s">
        <v>41</v>
      </c>
      <c r="AX118" s="12" t="s">
        <v>80</v>
      </c>
      <c r="AY118" s="242" t="s">
        <v>193</v>
      </c>
    </row>
    <row r="119" s="13" customFormat="1">
      <c r="B119" s="243"/>
      <c r="C119" s="244"/>
      <c r="D119" s="229" t="s">
        <v>204</v>
      </c>
      <c r="E119" s="245" t="s">
        <v>511</v>
      </c>
      <c r="F119" s="246" t="s">
        <v>207</v>
      </c>
      <c r="G119" s="244"/>
      <c r="H119" s="247">
        <v>630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204</v>
      </c>
      <c r="AU119" s="253" t="s">
        <v>89</v>
      </c>
      <c r="AV119" s="13" t="s">
        <v>200</v>
      </c>
      <c r="AW119" s="13" t="s">
        <v>41</v>
      </c>
      <c r="AX119" s="13" t="s">
        <v>87</v>
      </c>
      <c r="AY119" s="253" t="s">
        <v>193</v>
      </c>
    </row>
    <row r="120" s="1" customFormat="1" ht="67.5" customHeight="1">
      <c r="B120" s="39"/>
      <c r="C120" s="217" t="s">
        <v>242</v>
      </c>
      <c r="D120" s="217" t="s">
        <v>196</v>
      </c>
      <c r="E120" s="218" t="s">
        <v>243</v>
      </c>
      <c r="F120" s="219" t="s">
        <v>244</v>
      </c>
      <c r="G120" s="220" t="s">
        <v>153</v>
      </c>
      <c r="H120" s="221">
        <v>2</v>
      </c>
      <c r="I120" s="222"/>
      <c r="J120" s="223">
        <f>ROUND(I120*H120,2)</f>
        <v>0</v>
      </c>
      <c r="K120" s="219" t="s">
        <v>199</v>
      </c>
      <c r="L120" s="44"/>
      <c r="M120" s="224" t="s">
        <v>39</v>
      </c>
      <c r="N120" s="225" t="s">
        <v>53</v>
      </c>
      <c r="O120" s="80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200</v>
      </c>
      <c r="AT120" s="17" t="s">
        <v>196</v>
      </c>
      <c r="AU120" s="17" t="s">
        <v>89</v>
      </c>
      <c r="AY120" s="17" t="s">
        <v>193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200</v>
      </c>
      <c r="BK120" s="228">
        <f>ROUND(I120*H120,2)</f>
        <v>0</v>
      </c>
      <c r="BL120" s="17" t="s">
        <v>200</v>
      </c>
      <c r="BM120" s="17" t="s">
        <v>245</v>
      </c>
    </row>
    <row r="121" s="1" customFormat="1">
      <c r="B121" s="39"/>
      <c r="C121" s="40"/>
      <c r="D121" s="229" t="s">
        <v>202</v>
      </c>
      <c r="E121" s="40"/>
      <c r="F121" s="230" t="s">
        <v>246</v>
      </c>
      <c r="G121" s="40"/>
      <c r="H121" s="40"/>
      <c r="I121" s="144"/>
      <c r="J121" s="40"/>
      <c r="K121" s="40"/>
      <c r="L121" s="44"/>
      <c r="M121" s="231"/>
      <c r="N121" s="80"/>
      <c r="O121" s="80"/>
      <c r="P121" s="80"/>
      <c r="Q121" s="80"/>
      <c r="R121" s="80"/>
      <c r="S121" s="80"/>
      <c r="T121" s="81"/>
      <c r="AT121" s="17" t="s">
        <v>202</v>
      </c>
      <c r="AU121" s="17" t="s">
        <v>89</v>
      </c>
    </row>
    <row r="122" s="1" customFormat="1">
      <c r="B122" s="39"/>
      <c r="C122" s="40"/>
      <c r="D122" s="229" t="s">
        <v>247</v>
      </c>
      <c r="E122" s="40"/>
      <c r="F122" s="230" t="s">
        <v>248</v>
      </c>
      <c r="G122" s="40"/>
      <c r="H122" s="40"/>
      <c r="I122" s="144"/>
      <c r="J122" s="40"/>
      <c r="K122" s="40"/>
      <c r="L122" s="44"/>
      <c r="M122" s="231"/>
      <c r="N122" s="80"/>
      <c r="O122" s="80"/>
      <c r="P122" s="80"/>
      <c r="Q122" s="80"/>
      <c r="R122" s="80"/>
      <c r="S122" s="80"/>
      <c r="T122" s="81"/>
      <c r="AT122" s="17" t="s">
        <v>247</v>
      </c>
      <c r="AU122" s="17" t="s">
        <v>89</v>
      </c>
    </row>
    <row r="123" s="12" customFormat="1">
      <c r="B123" s="232"/>
      <c r="C123" s="233"/>
      <c r="D123" s="229" t="s">
        <v>204</v>
      </c>
      <c r="E123" s="234" t="s">
        <v>39</v>
      </c>
      <c r="F123" s="235" t="s">
        <v>537</v>
      </c>
      <c r="G123" s="233"/>
      <c r="H123" s="236">
        <v>2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204</v>
      </c>
      <c r="AU123" s="242" t="s">
        <v>89</v>
      </c>
      <c r="AV123" s="12" t="s">
        <v>89</v>
      </c>
      <c r="AW123" s="12" t="s">
        <v>41</v>
      </c>
      <c r="AX123" s="12" t="s">
        <v>80</v>
      </c>
      <c r="AY123" s="242" t="s">
        <v>193</v>
      </c>
    </row>
    <row r="124" s="13" customFormat="1">
      <c r="B124" s="243"/>
      <c r="C124" s="244"/>
      <c r="D124" s="229" t="s">
        <v>204</v>
      </c>
      <c r="E124" s="245" t="s">
        <v>522</v>
      </c>
      <c r="F124" s="246" t="s">
        <v>207</v>
      </c>
      <c r="G124" s="244"/>
      <c r="H124" s="247">
        <v>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204</v>
      </c>
      <c r="AU124" s="253" t="s">
        <v>89</v>
      </c>
      <c r="AV124" s="13" t="s">
        <v>200</v>
      </c>
      <c r="AW124" s="13" t="s">
        <v>41</v>
      </c>
      <c r="AX124" s="13" t="s">
        <v>87</v>
      </c>
      <c r="AY124" s="253" t="s">
        <v>193</v>
      </c>
    </row>
    <row r="125" s="1" customFormat="1" ht="67.5" customHeight="1">
      <c r="B125" s="39"/>
      <c r="C125" s="217" t="s">
        <v>250</v>
      </c>
      <c r="D125" s="217" t="s">
        <v>196</v>
      </c>
      <c r="E125" s="218" t="s">
        <v>256</v>
      </c>
      <c r="F125" s="219" t="s">
        <v>257</v>
      </c>
      <c r="G125" s="220" t="s">
        <v>153</v>
      </c>
      <c r="H125" s="221">
        <v>47</v>
      </c>
      <c r="I125" s="222"/>
      <c r="J125" s="223">
        <f>ROUND(I125*H125,2)</f>
        <v>0</v>
      </c>
      <c r="K125" s="219" t="s">
        <v>199</v>
      </c>
      <c r="L125" s="44"/>
      <c r="M125" s="224" t="s">
        <v>39</v>
      </c>
      <c r="N125" s="225" t="s">
        <v>53</v>
      </c>
      <c r="O125" s="8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200</v>
      </c>
      <c r="AT125" s="17" t="s">
        <v>196</v>
      </c>
      <c r="AU125" s="17" t="s">
        <v>89</v>
      </c>
      <c r="AY125" s="17" t="s">
        <v>193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200</v>
      </c>
      <c r="BK125" s="228">
        <f>ROUND(I125*H125,2)</f>
        <v>0</v>
      </c>
      <c r="BL125" s="17" t="s">
        <v>200</v>
      </c>
      <c r="BM125" s="17" t="s">
        <v>258</v>
      </c>
    </row>
    <row r="126" s="1" customFormat="1">
      <c r="B126" s="39"/>
      <c r="C126" s="40"/>
      <c r="D126" s="229" t="s">
        <v>202</v>
      </c>
      <c r="E126" s="40"/>
      <c r="F126" s="230" t="s">
        <v>246</v>
      </c>
      <c r="G126" s="40"/>
      <c r="H126" s="40"/>
      <c r="I126" s="144"/>
      <c r="J126" s="40"/>
      <c r="K126" s="40"/>
      <c r="L126" s="44"/>
      <c r="M126" s="231"/>
      <c r="N126" s="80"/>
      <c r="O126" s="80"/>
      <c r="P126" s="80"/>
      <c r="Q126" s="80"/>
      <c r="R126" s="80"/>
      <c r="S126" s="80"/>
      <c r="T126" s="81"/>
      <c r="AT126" s="17" t="s">
        <v>202</v>
      </c>
      <c r="AU126" s="17" t="s">
        <v>89</v>
      </c>
    </row>
    <row r="127" s="1" customFormat="1">
      <c r="B127" s="39"/>
      <c r="C127" s="40"/>
      <c r="D127" s="229" t="s">
        <v>247</v>
      </c>
      <c r="E127" s="40"/>
      <c r="F127" s="230" t="s">
        <v>259</v>
      </c>
      <c r="G127" s="40"/>
      <c r="H127" s="40"/>
      <c r="I127" s="144"/>
      <c r="J127" s="40"/>
      <c r="K127" s="40"/>
      <c r="L127" s="44"/>
      <c r="M127" s="231"/>
      <c r="N127" s="80"/>
      <c r="O127" s="80"/>
      <c r="P127" s="80"/>
      <c r="Q127" s="80"/>
      <c r="R127" s="80"/>
      <c r="S127" s="80"/>
      <c r="T127" s="81"/>
      <c r="AT127" s="17" t="s">
        <v>247</v>
      </c>
      <c r="AU127" s="17" t="s">
        <v>89</v>
      </c>
    </row>
    <row r="128" s="12" customFormat="1">
      <c r="B128" s="232"/>
      <c r="C128" s="233"/>
      <c r="D128" s="229" t="s">
        <v>204</v>
      </c>
      <c r="E128" s="234" t="s">
        <v>39</v>
      </c>
      <c r="F128" s="235" t="s">
        <v>538</v>
      </c>
      <c r="G128" s="233"/>
      <c r="H128" s="236">
        <v>45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204</v>
      </c>
      <c r="AU128" s="242" t="s">
        <v>89</v>
      </c>
      <c r="AV128" s="12" t="s">
        <v>89</v>
      </c>
      <c r="AW128" s="12" t="s">
        <v>41</v>
      </c>
      <c r="AX128" s="12" t="s">
        <v>80</v>
      </c>
      <c r="AY128" s="242" t="s">
        <v>193</v>
      </c>
    </row>
    <row r="129" s="12" customFormat="1">
      <c r="B129" s="232"/>
      <c r="C129" s="233"/>
      <c r="D129" s="229" t="s">
        <v>204</v>
      </c>
      <c r="E129" s="234" t="s">
        <v>39</v>
      </c>
      <c r="F129" s="235" t="s">
        <v>539</v>
      </c>
      <c r="G129" s="233"/>
      <c r="H129" s="236">
        <v>2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204</v>
      </c>
      <c r="AU129" s="242" t="s">
        <v>89</v>
      </c>
      <c r="AV129" s="12" t="s">
        <v>89</v>
      </c>
      <c r="AW129" s="12" t="s">
        <v>41</v>
      </c>
      <c r="AX129" s="12" t="s">
        <v>80</v>
      </c>
      <c r="AY129" s="242" t="s">
        <v>193</v>
      </c>
    </row>
    <row r="130" s="13" customFormat="1">
      <c r="B130" s="243"/>
      <c r="C130" s="244"/>
      <c r="D130" s="229" t="s">
        <v>204</v>
      </c>
      <c r="E130" s="245" t="s">
        <v>39</v>
      </c>
      <c r="F130" s="246" t="s">
        <v>207</v>
      </c>
      <c r="G130" s="244"/>
      <c r="H130" s="247">
        <v>47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204</v>
      </c>
      <c r="AU130" s="253" t="s">
        <v>89</v>
      </c>
      <c r="AV130" s="13" t="s">
        <v>200</v>
      </c>
      <c r="AW130" s="13" t="s">
        <v>41</v>
      </c>
      <c r="AX130" s="13" t="s">
        <v>87</v>
      </c>
      <c r="AY130" s="253" t="s">
        <v>193</v>
      </c>
    </row>
    <row r="131" s="1" customFormat="1" ht="22.5" customHeight="1">
      <c r="B131" s="39"/>
      <c r="C131" s="217" t="s">
        <v>255</v>
      </c>
      <c r="D131" s="217" t="s">
        <v>196</v>
      </c>
      <c r="E131" s="218" t="s">
        <v>269</v>
      </c>
      <c r="F131" s="219" t="s">
        <v>270</v>
      </c>
      <c r="G131" s="220" t="s">
        <v>153</v>
      </c>
      <c r="H131" s="221">
        <v>49</v>
      </c>
      <c r="I131" s="222"/>
      <c r="J131" s="223">
        <f>ROUND(I131*H131,2)</f>
        <v>0</v>
      </c>
      <c r="K131" s="219" t="s">
        <v>199</v>
      </c>
      <c r="L131" s="44"/>
      <c r="M131" s="224" t="s">
        <v>39</v>
      </c>
      <c r="N131" s="225" t="s">
        <v>53</v>
      </c>
      <c r="O131" s="8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200</v>
      </c>
      <c r="AT131" s="17" t="s">
        <v>196</v>
      </c>
      <c r="AU131" s="17" t="s">
        <v>89</v>
      </c>
      <c r="AY131" s="17" t="s">
        <v>193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200</v>
      </c>
      <c r="BK131" s="228">
        <f>ROUND(I131*H131,2)</f>
        <v>0</v>
      </c>
      <c r="BL131" s="17" t="s">
        <v>200</v>
      </c>
      <c r="BM131" s="17" t="s">
        <v>540</v>
      </c>
    </row>
    <row r="132" s="1" customFormat="1">
      <c r="B132" s="39"/>
      <c r="C132" s="40"/>
      <c r="D132" s="229" t="s">
        <v>202</v>
      </c>
      <c r="E132" s="40"/>
      <c r="F132" s="230" t="s">
        <v>272</v>
      </c>
      <c r="G132" s="40"/>
      <c r="H132" s="40"/>
      <c r="I132" s="144"/>
      <c r="J132" s="40"/>
      <c r="K132" s="40"/>
      <c r="L132" s="44"/>
      <c r="M132" s="231"/>
      <c r="N132" s="80"/>
      <c r="O132" s="80"/>
      <c r="P132" s="80"/>
      <c r="Q132" s="80"/>
      <c r="R132" s="80"/>
      <c r="S132" s="80"/>
      <c r="T132" s="81"/>
      <c r="AT132" s="17" t="s">
        <v>202</v>
      </c>
      <c r="AU132" s="17" t="s">
        <v>89</v>
      </c>
    </row>
    <row r="133" s="1" customFormat="1" ht="33.75" customHeight="1">
      <c r="B133" s="39"/>
      <c r="C133" s="217" t="s">
        <v>262</v>
      </c>
      <c r="D133" s="217" t="s">
        <v>196</v>
      </c>
      <c r="E133" s="218" t="s">
        <v>275</v>
      </c>
      <c r="F133" s="219" t="s">
        <v>276</v>
      </c>
      <c r="G133" s="220" t="s">
        <v>124</v>
      </c>
      <c r="H133" s="221">
        <v>7.5999999999999996</v>
      </c>
      <c r="I133" s="222"/>
      <c r="J133" s="223">
        <f>ROUND(I133*H133,2)</f>
        <v>0</v>
      </c>
      <c r="K133" s="219" t="s">
        <v>199</v>
      </c>
      <c r="L133" s="44"/>
      <c r="M133" s="224" t="s">
        <v>39</v>
      </c>
      <c r="N133" s="225" t="s">
        <v>53</v>
      </c>
      <c r="O133" s="8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200</v>
      </c>
      <c r="AT133" s="17" t="s">
        <v>196</v>
      </c>
      <c r="AU133" s="17" t="s">
        <v>89</v>
      </c>
      <c r="AY133" s="17" t="s">
        <v>193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200</v>
      </c>
      <c r="BK133" s="228">
        <f>ROUND(I133*H133,2)</f>
        <v>0</v>
      </c>
      <c r="BL133" s="17" t="s">
        <v>200</v>
      </c>
      <c r="BM133" s="17" t="s">
        <v>277</v>
      </c>
    </row>
    <row r="134" s="1" customFormat="1">
      <c r="B134" s="39"/>
      <c r="C134" s="40"/>
      <c r="D134" s="229" t="s">
        <v>202</v>
      </c>
      <c r="E134" s="40"/>
      <c r="F134" s="230" t="s">
        <v>278</v>
      </c>
      <c r="G134" s="40"/>
      <c r="H134" s="40"/>
      <c r="I134" s="144"/>
      <c r="J134" s="40"/>
      <c r="K134" s="40"/>
      <c r="L134" s="44"/>
      <c r="M134" s="231"/>
      <c r="N134" s="80"/>
      <c r="O134" s="80"/>
      <c r="P134" s="80"/>
      <c r="Q134" s="80"/>
      <c r="R134" s="80"/>
      <c r="S134" s="80"/>
      <c r="T134" s="81"/>
      <c r="AT134" s="17" t="s">
        <v>202</v>
      </c>
      <c r="AU134" s="17" t="s">
        <v>89</v>
      </c>
    </row>
    <row r="135" s="1" customFormat="1">
      <c r="B135" s="39"/>
      <c r="C135" s="40"/>
      <c r="D135" s="229" t="s">
        <v>247</v>
      </c>
      <c r="E135" s="40"/>
      <c r="F135" s="230" t="s">
        <v>279</v>
      </c>
      <c r="G135" s="40"/>
      <c r="H135" s="40"/>
      <c r="I135" s="144"/>
      <c r="J135" s="40"/>
      <c r="K135" s="40"/>
      <c r="L135" s="44"/>
      <c r="M135" s="231"/>
      <c r="N135" s="80"/>
      <c r="O135" s="80"/>
      <c r="P135" s="80"/>
      <c r="Q135" s="80"/>
      <c r="R135" s="80"/>
      <c r="S135" s="80"/>
      <c r="T135" s="81"/>
      <c r="AT135" s="17" t="s">
        <v>247</v>
      </c>
      <c r="AU135" s="17" t="s">
        <v>89</v>
      </c>
    </row>
    <row r="136" s="12" customFormat="1">
      <c r="B136" s="232"/>
      <c r="C136" s="233"/>
      <c r="D136" s="229" t="s">
        <v>204</v>
      </c>
      <c r="E136" s="234" t="s">
        <v>39</v>
      </c>
      <c r="F136" s="235" t="s">
        <v>280</v>
      </c>
      <c r="G136" s="233"/>
      <c r="H136" s="236">
        <v>7.5999999999999996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204</v>
      </c>
      <c r="AU136" s="242" t="s">
        <v>89</v>
      </c>
      <c r="AV136" s="12" t="s">
        <v>89</v>
      </c>
      <c r="AW136" s="12" t="s">
        <v>41</v>
      </c>
      <c r="AX136" s="12" t="s">
        <v>80</v>
      </c>
      <c r="AY136" s="242" t="s">
        <v>193</v>
      </c>
    </row>
    <row r="137" s="13" customFormat="1">
      <c r="B137" s="243"/>
      <c r="C137" s="244"/>
      <c r="D137" s="229" t="s">
        <v>204</v>
      </c>
      <c r="E137" s="245" t="s">
        <v>520</v>
      </c>
      <c r="F137" s="246" t="s">
        <v>207</v>
      </c>
      <c r="G137" s="244"/>
      <c r="H137" s="247">
        <v>7.5999999999999996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204</v>
      </c>
      <c r="AU137" s="253" t="s">
        <v>89</v>
      </c>
      <c r="AV137" s="13" t="s">
        <v>200</v>
      </c>
      <c r="AW137" s="13" t="s">
        <v>41</v>
      </c>
      <c r="AX137" s="13" t="s">
        <v>87</v>
      </c>
      <c r="AY137" s="253" t="s">
        <v>193</v>
      </c>
    </row>
    <row r="138" s="1" customFormat="1" ht="45" customHeight="1">
      <c r="B138" s="39"/>
      <c r="C138" s="217" t="s">
        <v>268</v>
      </c>
      <c r="D138" s="217" t="s">
        <v>196</v>
      </c>
      <c r="E138" s="218" t="s">
        <v>282</v>
      </c>
      <c r="F138" s="219" t="s">
        <v>283</v>
      </c>
      <c r="G138" s="220" t="s">
        <v>124</v>
      </c>
      <c r="H138" s="221">
        <v>550</v>
      </c>
      <c r="I138" s="222"/>
      <c r="J138" s="223">
        <f>ROUND(I138*H138,2)</f>
        <v>0</v>
      </c>
      <c r="K138" s="219" t="s">
        <v>199</v>
      </c>
      <c r="L138" s="44"/>
      <c r="M138" s="224" t="s">
        <v>39</v>
      </c>
      <c r="N138" s="225" t="s">
        <v>53</v>
      </c>
      <c r="O138" s="8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7" t="s">
        <v>200</v>
      </c>
      <c r="AT138" s="17" t="s">
        <v>196</v>
      </c>
      <c r="AU138" s="17" t="s">
        <v>89</v>
      </c>
      <c r="AY138" s="17" t="s">
        <v>193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200</v>
      </c>
      <c r="BK138" s="228">
        <f>ROUND(I138*H138,2)</f>
        <v>0</v>
      </c>
      <c r="BL138" s="17" t="s">
        <v>200</v>
      </c>
      <c r="BM138" s="17" t="s">
        <v>284</v>
      </c>
    </row>
    <row r="139" s="1" customFormat="1">
      <c r="B139" s="39"/>
      <c r="C139" s="40"/>
      <c r="D139" s="229" t="s">
        <v>202</v>
      </c>
      <c r="E139" s="40"/>
      <c r="F139" s="230" t="s">
        <v>285</v>
      </c>
      <c r="G139" s="40"/>
      <c r="H139" s="40"/>
      <c r="I139" s="144"/>
      <c r="J139" s="40"/>
      <c r="K139" s="40"/>
      <c r="L139" s="44"/>
      <c r="M139" s="231"/>
      <c r="N139" s="80"/>
      <c r="O139" s="80"/>
      <c r="P139" s="80"/>
      <c r="Q139" s="80"/>
      <c r="R139" s="80"/>
      <c r="S139" s="80"/>
      <c r="T139" s="81"/>
      <c r="AT139" s="17" t="s">
        <v>202</v>
      </c>
      <c r="AU139" s="17" t="s">
        <v>89</v>
      </c>
    </row>
    <row r="140" s="1" customFormat="1">
      <c r="B140" s="39"/>
      <c r="C140" s="40"/>
      <c r="D140" s="229" t="s">
        <v>247</v>
      </c>
      <c r="E140" s="40"/>
      <c r="F140" s="230" t="s">
        <v>279</v>
      </c>
      <c r="G140" s="40"/>
      <c r="H140" s="40"/>
      <c r="I140" s="144"/>
      <c r="J140" s="40"/>
      <c r="K140" s="40"/>
      <c r="L140" s="44"/>
      <c r="M140" s="231"/>
      <c r="N140" s="80"/>
      <c r="O140" s="80"/>
      <c r="P140" s="80"/>
      <c r="Q140" s="80"/>
      <c r="R140" s="80"/>
      <c r="S140" s="80"/>
      <c r="T140" s="81"/>
      <c r="AT140" s="17" t="s">
        <v>247</v>
      </c>
      <c r="AU140" s="17" t="s">
        <v>89</v>
      </c>
    </row>
    <row r="141" s="12" customFormat="1">
      <c r="B141" s="232"/>
      <c r="C141" s="233"/>
      <c r="D141" s="229" t="s">
        <v>204</v>
      </c>
      <c r="E141" s="234" t="s">
        <v>39</v>
      </c>
      <c r="F141" s="235" t="s">
        <v>541</v>
      </c>
      <c r="G141" s="233"/>
      <c r="H141" s="236">
        <v>550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204</v>
      </c>
      <c r="AU141" s="242" t="s">
        <v>89</v>
      </c>
      <c r="AV141" s="12" t="s">
        <v>89</v>
      </c>
      <c r="AW141" s="12" t="s">
        <v>41</v>
      </c>
      <c r="AX141" s="12" t="s">
        <v>80</v>
      </c>
      <c r="AY141" s="242" t="s">
        <v>193</v>
      </c>
    </row>
    <row r="142" s="13" customFormat="1">
      <c r="B142" s="243"/>
      <c r="C142" s="244"/>
      <c r="D142" s="229" t="s">
        <v>204</v>
      </c>
      <c r="E142" s="245" t="s">
        <v>513</v>
      </c>
      <c r="F142" s="246" t="s">
        <v>207</v>
      </c>
      <c r="G142" s="244"/>
      <c r="H142" s="247">
        <v>550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204</v>
      </c>
      <c r="AU142" s="253" t="s">
        <v>89</v>
      </c>
      <c r="AV142" s="13" t="s">
        <v>200</v>
      </c>
      <c r="AW142" s="13" t="s">
        <v>41</v>
      </c>
      <c r="AX142" s="13" t="s">
        <v>87</v>
      </c>
      <c r="AY142" s="253" t="s">
        <v>193</v>
      </c>
    </row>
    <row r="143" s="1" customFormat="1" ht="33.75" customHeight="1">
      <c r="B143" s="39"/>
      <c r="C143" s="217" t="s">
        <v>274</v>
      </c>
      <c r="D143" s="217" t="s">
        <v>196</v>
      </c>
      <c r="E143" s="218" t="s">
        <v>287</v>
      </c>
      <c r="F143" s="219" t="s">
        <v>288</v>
      </c>
      <c r="G143" s="220" t="s">
        <v>124</v>
      </c>
      <c r="H143" s="221">
        <v>1614</v>
      </c>
      <c r="I143" s="222"/>
      <c r="J143" s="223">
        <f>ROUND(I143*H143,2)</f>
        <v>0</v>
      </c>
      <c r="K143" s="219" t="s">
        <v>199</v>
      </c>
      <c r="L143" s="44"/>
      <c r="M143" s="224" t="s">
        <v>39</v>
      </c>
      <c r="N143" s="225" t="s">
        <v>53</v>
      </c>
      <c r="O143" s="8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17" t="s">
        <v>200</v>
      </c>
      <c r="AT143" s="17" t="s">
        <v>196</v>
      </c>
      <c r="AU143" s="17" t="s">
        <v>89</v>
      </c>
      <c r="AY143" s="17" t="s">
        <v>193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200</v>
      </c>
      <c r="BK143" s="228">
        <f>ROUND(I143*H143,2)</f>
        <v>0</v>
      </c>
      <c r="BL143" s="17" t="s">
        <v>200</v>
      </c>
      <c r="BM143" s="17" t="s">
        <v>289</v>
      </c>
    </row>
    <row r="144" s="1" customFormat="1">
      <c r="B144" s="39"/>
      <c r="C144" s="40"/>
      <c r="D144" s="229" t="s">
        <v>202</v>
      </c>
      <c r="E144" s="40"/>
      <c r="F144" s="230" t="s">
        <v>290</v>
      </c>
      <c r="G144" s="40"/>
      <c r="H144" s="40"/>
      <c r="I144" s="144"/>
      <c r="J144" s="40"/>
      <c r="K144" s="40"/>
      <c r="L144" s="44"/>
      <c r="M144" s="231"/>
      <c r="N144" s="80"/>
      <c r="O144" s="80"/>
      <c r="P144" s="80"/>
      <c r="Q144" s="80"/>
      <c r="R144" s="80"/>
      <c r="S144" s="80"/>
      <c r="T144" s="81"/>
      <c r="AT144" s="17" t="s">
        <v>202</v>
      </c>
      <c r="AU144" s="17" t="s">
        <v>89</v>
      </c>
    </row>
    <row r="145" s="1" customFormat="1">
      <c r="B145" s="39"/>
      <c r="C145" s="40"/>
      <c r="D145" s="229" t="s">
        <v>247</v>
      </c>
      <c r="E145" s="40"/>
      <c r="F145" s="230" t="s">
        <v>279</v>
      </c>
      <c r="G145" s="40"/>
      <c r="H145" s="40"/>
      <c r="I145" s="144"/>
      <c r="J145" s="40"/>
      <c r="K145" s="40"/>
      <c r="L145" s="44"/>
      <c r="M145" s="231"/>
      <c r="N145" s="80"/>
      <c r="O145" s="80"/>
      <c r="P145" s="80"/>
      <c r="Q145" s="80"/>
      <c r="R145" s="80"/>
      <c r="S145" s="80"/>
      <c r="T145" s="81"/>
      <c r="AT145" s="17" t="s">
        <v>247</v>
      </c>
      <c r="AU145" s="17" t="s">
        <v>89</v>
      </c>
    </row>
    <row r="146" s="12" customFormat="1">
      <c r="B146" s="232"/>
      <c r="C146" s="233"/>
      <c r="D146" s="229" t="s">
        <v>204</v>
      </c>
      <c r="E146" s="234" t="s">
        <v>39</v>
      </c>
      <c r="F146" s="235" t="s">
        <v>542</v>
      </c>
      <c r="G146" s="233"/>
      <c r="H146" s="236">
        <v>1614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204</v>
      </c>
      <c r="AU146" s="242" t="s">
        <v>89</v>
      </c>
      <c r="AV146" s="12" t="s">
        <v>89</v>
      </c>
      <c r="AW146" s="12" t="s">
        <v>41</v>
      </c>
      <c r="AX146" s="12" t="s">
        <v>80</v>
      </c>
      <c r="AY146" s="242" t="s">
        <v>193</v>
      </c>
    </row>
    <row r="147" s="13" customFormat="1">
      <c r="B147" s="243"/>
      <c r="C147" s="244"/>
      <c r="D147" s="229" t="s">
        <v>204</v>
      </c>
      <c r="E147" s="245" t="s">
        <v>39</v>
      </c>
      <c r="F147" s="246" t="s">
        <v>207</v>
      </c>
      <c r="G147" s="244"/>
      <c r="H147" s="247">
        <v>1614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204</v>
      </c>
      <c r="AU147" s="253" t="s">
        <v>89</v>
      </c>
      <c r="AV147" s="13" t="s">
        <v>200</v>
      </c>
      <c r="AW147" s="13" t="s">
        <v>41</v>
      </c>
      <c r="AX147" s="13" t="s">
        <v>87</v>
      </c>
      <c r="AY147" s="253" t="s">
        <v>193</v>
      </c>
    </row>
    <row r="148" s="1" customFormat="1" ht="22.5" customHeight="1">
      <c r="B148" s="39"/>
      <c r="C148" s="217" t="s">
        <v>281</v>
      </c>
      <c r="D148" s="217" t="s">
        <v>196</v>
      </c>
      <c r="E148" s="218" t="s">
        <v>293</v>
      </c>
      <c r="F148" s="219" t="s">
        <v>294</v>
      </c>
      <c r="G148" s="220" t="s">
        <v>153</v>
      </c>
      <c r="H148" s="221">
        <v>148</v>
      </c>
      <c r="I148" s="222"/>
      <c r="J148" s="223">
        <f>ROUND(I148*H148,2)</f>
        <v>0</v>
      </c>
      <c r="K148" s="219" t="s">
        <v>199</v>
      </c>
      <c r="L148" s="44"/>
      <c r="M148" s="224" t="s">
        <v>39</v>
      </c>
      <c r="N148" s="225" t="s">
        <v>53</v>
      </c>
      <c r="O148" s="8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17" t="s">
        <v>200</v>
      </c>
      <c r="AT148" s="17" t="s">
        <v>196</v>
      </c>
      <c r="AU148" s="17" t="s">
        <v>89</v>
      </c>
      <c r="AY148" s="17" t="s">
        <v>193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200</v>
      </c>
      <c r="BK148" s="228">
        <f>ROUND(I148*H148,2)</f>
        <v>0</v>
      </c>
      <c r="BL148" s="17" t="s">
        <v>200</v>
      </c>
      <c r="BM148" s="17" t="s">
        <v>295</v>
      </c>
    </row>
    <row r="149" s="1" customFormat="1">
      <c r="B149" s="39"/>
      <c r="C149" s="40"/>
      <c r="D149" s="229" t="s">
        <v>202</v>
      </c>
      <c r="E149" s="40"/>
      <c r="F149" s="230" t="s">
        <v>296</v>
      </c>
      <c r="G149" s="40"/>
      <c r="H149" s="40"/>
      <c r="I149" s="144"/>
      <c r="J149" s="40"/>
      <c r="K149" s="40"/>
      <c r="L149" s="44"/>
      <c r="M149" s="231"/>
      <c r="N149" s="80"/>
      <c r="O149" s="80"/>
      <c r="P149" s="80"/>
      <c r="Q149" s="80"/>
      <c r="R149" s="80"/>
      <c r="S149" s="80"/>
      <c r="T149" s="81"/>
      <c r="AT149" s="17" t="s">
        <v>202</v>
      </c>
      <c r="AU149" s="17" t="s">
        <v>89</v>
      </c>
    </row>
    <row r="150" s="1" customFormat="1">
      <c r="B150" s="39"/>
      <c r="C150" s="40"/>
      <c r="D150" s="229" t="s">
        <v>247</v>
      </c>
      <c r="E150" s="40"/>
      <c r="F150" s="230" t="s">
        <v>297</v>
      </c>
      <c r="G150" s="40"/>
      <c r="H150" s="40"/>
      <c r="I150" s="144"/>
      <c r="J150" s="40"/>
      <c r="K150" s="40"/>
      <c r="L150" s="44"/>
      <c r="M150" s="231"/>
      <c r="N150" s="80"/>
      <c r="O150" s="80"/>
      <c r="P150" s="80"/>
      <c r="Q150" s="80"/>
      <c r="R150" s="80"/>
      <c r="S150" s="80"/>
      <c r="T150" s="81"/>
      <c r="AT150" s="17" t="s">
        <v>247</v>
      </c>
      <c r="AU150" s="17" t="s">
        <v>89</v>
      </c>
    </row>
    <row r="151" s="12" customFormat="1">
      <c r="B151" s="232"/>
      <c r="C151" s="233"/>
      <c r="D151" s="229" t="s">
        <v>204</v>
      </c>
      <c r="E151" s="234" t="s">
        <v>39</v>
      </c>
      <c r="F151" s="235" t="s">
        <v>298</v>
      </c>
      <c r="G151" s="233"/>
      <c r="H151" s="236">
        <v>148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204</v>
      </c>
      <c r="AU151" s="242" t="s">
        <v>89</v>
      </c>
      <c r="AV151" s="12" t="s">
        <v>89</v>
      </c>
      <c r="AW151" s="12" t="s">
        <v>41</v>
      </c>
      <c r="AX151" s="12" t="s">
        <v>80</v>
      </c>
      <c r="AY151" s="242" t="s">
        <v>193</v>
      </c>
    </row>
    <row r="152" s="13" customFormat="1">
      <c r="B152" s="243"/>
      <c r="C152" s="244"/>
      <c r="D152" s="229" t="s">
        <v>204</v>
      </c>
      <c r="E152" s="245" t="s">
        <v>39</v>
      </c>
      <c r="F152" s="246" t="s">
        <v>207</v>
      </c>
      <c r="G152" s="244"/>
      <c r="H152" s="247">
        <v>148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204</v>
      </c>
      <c r="AU152" s="253" t="s">
        <v>89</v>
      </c>
      <c r="AV152" s="13" t="s">
        <v>200</v>
      </c>
      <c r="AW152" s="13" t="s">
        <v>41</v>
      </c>
      <c r="AX152" s="13" t="s">
        <v>87</v>
      </c>
      <c r="AY152" s="253" t="s">
        <v>193</v>
      </c>
    </row>
    <row r="153" s="1" customFormat="1" ht="33.75" customHeight="1">
      <c r="B153" s="39"/>
      <c r="C153" s="217" t="s">
        <v>8</v>
      </c>
      <c r="D153" s="217" t="s">
        <v>196</v>
      </c>
      <c r="E153" s="218" t="s">
        <v>300</v>
      </c>
      <c r="F153" s="219" t="s">
        <v>301</v>
      </c>
      <c r="G153" s="220" t="s">
        <v>302</v>
      </c>
      <c r="H153" s="221">
        <v>28</v>
      </c>
      <c r="I153" s="222"/>
      <c r="J153" s="223">
        <f>ROUND(I153*H153,2)</f>
        <v>0</v>
      </c>
      <c r="K153" s="219" t="s">
        <v>199</v>
      </c>
      <c r="L153" s="44"/>
      <c r="M153" s="224" t="s">
        <v>39</v>
      </c>
      <c r="N153" s="225" t="s">
        <v>53</v>
      </c>
      <c r="O153" s="8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17" t="s">
        <v>200</v>
      </c>
      <c r="AT153" s="17" t="s">
        <v>196</v>
      </c>
      <c r="AU153" s="17" t="s">
        <v>89</v>
      </c>
      <c r="AY153" s="17" t="s">
        <v>193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200</v>
      </c>
      <c r="BK153" s="228">
        <f>ROUND(I153*H153,2)</f>
        <v>0</v>
      </c>
      <c r="BL153" s="17" t="s">
        <v>200</v>
      </c>
      <c r="BM153" s="17" t="s">
        <v>303</v>
      </c>
    </row>
    <row r="154" s="1" customFormat="1">
      <c r="B154" s="39"/>
      <c r="C154" s="40"/>
      <c r="D154" s="229" t="s">
        <v>202</v>
      </c>
      <c r="E154" s="40"/>
      <c r="F154" s="230" t="s">
        <v>304</v>
      </c>
      <c r="G154" s="40"/>
      <c r="H154" s="40"/>
      <c r="I154" s="144"/>
      <c r="J154" s="40"/>
      <c r="K154" s="40"/>
      <c r="L154" s="44"/>
      <c r="M154" s="231"/>
      <c r="N154" s="80"/>
      <c r="O154" s="80"/>
      <c r="P154" s="80"/>
      <c r="Q154" s="80"/>
      <c r="R154" s="80"/>
      <c r="S154" s="80"/>
      <c r="T154" s="81"/>
      <c r="AT154" s="17" t="s">
        <v>202</v>
      </c>
      <c r="AU154" s="17" t="s">
        <v>89</v>
      </c>
    </row>
    <row r="155" s="1" customFormat="1">
      <c r="B155" s="39"/>
      <c r="C155" s="40"/>
      <c r="D155" s="229" t="s">
        <v>247</v>
      </c>
      <c r="E155" s="40"/>
      <c r="F155" s="230" t="s">
        <v>305</v>
      </c>
      <c r="G155" s="40"/>
      <c r="H155" s="40"/>
      <c r="I155" s="144"/>
      <c r="J155" s="40"/>
      <c r="K155" s="40"/>
      <c r="L155" s="44"/>
      <c r="M155" s="231"/>
      <c r="N155" s="80"/>
      <c r="O155" s="80"/>
      <c r="P155" s="80"/>
      <c r="Q155" s="80"/>
      <c r="R155" s="80"/>
      <c r="S155" s="80"/>
      <c r="T155" s="81"/>
      <c r="AT155" s="17" t="s">
        <v>247</v>
      </c>
      <c r="AU155" s="17" t="s">
        <v>89</v>
      </c>
    </row>
    <row r="156" s="12" customFormat="1">
      <c r="B156" s="232"/>
      <c r="C156" s="233"/>
      <c r="D156" s="229" t="s">
        <v>204</v>
      </c>
      <c r="E156" s="234" t="s">
        <v>39</v>
      </c>
      <c r="F156" s="235" t="s">
        <v>543</v>
      </c>
      <c r="G156" s="233"/>
      <c r="H156" s="236">
        <v>28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204</v>
      </c>
      <c r="AU156" s="242" t="s">
        <v>89</v>
      </c>
      <c r="AV156" s="12" t="s">
        <v>89</v>
      </c>
      <c r="AW156" s="12" t="s">
        <v>41</v>
      </c>
      <c r="AX156" s="12" t="s">
        <v>80</v>
      </c>
      <c r="AY156" s="242" t="s">
        <v>193</v>
      </c>
    </row>
    <row r="157" s="13" customFormat="1">
      <c r="B157" s="243"/>
      <c r="C157" s="244"/>
      <c r="D157" s="229" t="s">
        <v>204</v>
      </c>
      <c r="E157" s="245" t="s">
        <v>39</v>
      </c>
      <c r="F157" s="246" t="s">
        <v>207</v>
      </c>
      <c r="G157" s="244"/>
      <c r="H157" s="247">
        <v>28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204</v>
      </c>
      <c r="AU157" s="253" t="s">
        <v>89</v>
      </c>
      <c r="AV157" s="13" t="s">
        <v>200</v>
      </c>
      <c r="AW157" s="13" t="s">
        <v>41</v>
      </c>
      <c r="AX157" s="13" t="s">
        <v>87</v>
      </c>
      <c r="AY157" s="253" t="s">
        <v>193</v>
      </c>
    </row>
    <row r="158" s="1" customFormat="1" ht="33.75" customHeight="1">
      <c r="B158" s="39"/>
      <c r="C158" s="217" t="s">
        <v>292</v>
      </c>
      <c r="D158" s="217" t="s">
        <v>196</v>
      </c>
      <c r="E158" s="218" t="s">
        <v>308</v>
      </c>
      <c r="F158" s="219" t="s">
        <v>309</v>
      </c>
      <c r="G158" s="220" t="s">
        <v>138</v>
      </c>
      <c r="H158" s="221">
        <v>2642</v>
      </c>
      <c r="I158" s="222"/>
      <c r="J158" s="223">
        <f>ROUND(I158*H158,2)</f>
        <v>0</v>
      </c>
      <c r="K158" s="219" t="s">
        <v>199</v>
      </c>
      <c r="L158" s="44"/>
      <c r="M158" s="224" t="s">
        <v>39</v>
      </c>
      <c r="N158" s="225" t="s">
        <v>53</v>
      </c>
      <c r="O158" s="8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17" t="s">
        <v>200</v>
      </c>
      <c r="AT158" s="17" t="s">
        <v>196</v>
      </c>
      <c r="AU158" s="17" t="s">
        <v>89</v>
      </c>
      <c r="AY158" s="17" t="s">
        <v>193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200</v>
      </c>
      <c r="BK158" s="228">
        <f>ROUND(I158*H158,2)</f>
        <v>0</v>
      </c>
      <c r="BL158" s="17" t="s">
        <v>200</v>
      </c>
      <c r="BM158" s="17" t="s">
        <v>310</v>
      </c>
    </row>
    <row r="159" s="1" customFormat="1">
      <c r="B159" s="39"/>
      <c r="C159" s="40"/>
      <c r="D159" s="229" t="s">
        <v>202</v>
      </c>
      <c r="E159" s="40"/>
      <c r="F159" s="230" t="s">
        <v>311</v>
      </c>
      <c r="G159" s="40"/>
      <c r="H159" s="40"/>
      <c r="I159" s="144"/>
      <c r="J159" s="40"/>
      <c r="K159" s="40"/>
      <c r="L159" s="44"/>
      <c r="M159" s="231"/>
      <c r="N159" s="80"/>
      <c r="O159" s="80"/>
      <c r="P159" s="80"/>
      <c r="Q159" s="80"/>
      <c r="R159" s="80"/>
      <c r="S159" s="80"/>
      <c r="T159" s="81"/>
      <c r="AT159" s="17" t="s">
        <v>202</v>
      </c>
      <c r="AU159" s="17" t="s">
        <v>89</v>
      </c>
    </row>
    <row r="160" s="14" customFormat="1">
      <c r="B160" s="254"/>
      <c r="C160" s="255"/>
      <c r="D160" s="229" t="s">
        <v>204</v>
      </c>
      <c r="E160" s="256" t="s">
        <v>39</v>
      </c>
      <c r="F160" s="257" t="s">
        <v>312</v>
      </c>
      <c r="G160" s="255"/>
      <c r="H160" s="256" t="s">
        <v>39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AT160" s="263" t="s">
        <v>204</v>
      </c>
      <c r="AU160" s="263" t="s">
        <v>89</v>
      </c>
      <c r="AV160" s="14" t="s">
        <v>87</v>
      </c>
      <c r="AW160" s="14" t="s">
        <v>41</v>
      </c>
      <c r="AX160" s="14" t="s">
        <v>80</v>
      </c>
      <c r="AY160" s="263" t="s">
        <v>193</v>
      </c>
    </row>
    <row r="161" s="12" customFormat="1">
      <c r="B161" s="232"/>
      <c r="C161" s="233"/>
      <c r="D161" s="229" t="s">
        <v>204</v>
      </c>
      <c r="E161" s="234" t="s">
        <v>517</v>
      </c>
      <c r="F161" s="235" t="s">
        <v>313</v>
      </c>
      <c r="G161" s="233"/>
      <c r="H161" s="236">
        <v>1064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204</v>
      </c>
      <c r="AU161" s="242" t="s">
        <v>89</v>
      </c>
      <c r="AV161" s="12" t="s">
        <v>89</v>
      </c>
      <c r="AW161" s="12" t="s">
        <v>41</v>
      </c>
      <c r="AX161" s="12" t="s">
        <v>80</v>
      </c>
      <c r="AY161" s="242" t="s">
        <v>193</v>
      </c>
    </row>
    <row r="162" s="14" customFormat="1">
      <c r="B162" s="254"/>
      <c r="C162" s="255"/>
      <c r="D162" s="229" t="s">
        <v>204</v>
      </c>
      <c r="E162" s="256" t="s">
        <v>39</v>
      </c>
      <c r="F162" s="257" t="s">
        <v>314</v>
      </c>
      <c r="G162" s="255"/>
      <c r="H162" s="256" t="s">
        <v>39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AT162" s="263" t="s">
        <v>204</v>
      </c>
      <c r="AU162" s="263" t="s">
        <v>89</v>
      </c>
      <c r="AV162" s="14" t="s">
        <v>87</v>
      </c>
      <c r="AW162" s="14" t="s">
        <v>41</v>
      </c>
      <c r="AX162" s="14" t="s">
        <v>80</v>
      </c>
      <c r="AY162" s="263" t="s">
        <v>193</v>
      </c>
    </row>
    <row r="163" s="12" customFormat="1">
      <c r="B163" s="232"/>
      <c r="C163" s="233"/>
      <c r="D163" s="229" t="s">
        <v>204</v>
      </c>
      <c r="E163" s="234" t="s">
        <v>518</v>
      </c>
      <c r="F163" s="235" t="s">
        <v>544</v>
      </c>
      <c r="G163" s="233"/>
      <c r="H163" s="236">
        <v>1578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204</v>
      </c>
      <c r="AU163" s="242" t="s">
        <v>89</v>
      </c>
      <c r="AV163" s="12" t="s">
        <v>89</v>
      </c>
      <c r="AW163" s="12" t="s">
        <v>41</v>
      </c>
      <c r="AX163" s="12" t="s">
        <v>80</v>
      </c>
      <c r="AY163" s="242" t="s">
        <v>193</v>
      </c>
    </row>
    <row r="164" s="13" customFormat="1">
      <c r="B164" s="243"/>
      <c r="C164" s="244"/>
      <c r="D164" s="229" t="s">
        <v>204</v>
      </c>
      <c r="E164" s="245" t="s">
        <v>523</v>
      </c>
      <c r="F164" s="246" t="s">
        <v>207</v>
      </c>
      <c r="G164" s="244"/>
      <c r="H164" s="247">
        <v>2642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204</v>
      </c>
      <c r="AU164" s="253" t="s">
        <v>89</v>
      </c>
      <c r="AV164" s="13" t="s">
        <v>200</v>
      </c>
      <c r="AW164" s="13" t="s">
        <v>41</v>
      </c>
      <c r="AX164" s="13" t="s">
        <v>87</v>
      </c>
      <c r="AY164" s="253" t="s">
        <v>193</v>
      </c>
    </row>
    <row r="165" s="1" customFormat="1" ht="22.5" customHeight="1">
      <c r="B165" s="39"/>
      <c r="C165" s="217" t="s">
        <v>299</v>
      </c>
      <c r="D165" s="217" t="s">
        <v>196</v>
      </c>
      <c r="E165" s="218" t="s">
        <v>317</v>
      </c>
      <c r="F165" s="219" t="s">
        <v>318</v>
      </c>
      <c r="G165" s="220" t="s">
        <v>153</v>
      </c>
      <c r="H165" s="221">
        <v>500</v>
      </c>
      <c r="I165" s="222"/>
      <c r="J165" s="223">
        <f>ROUND(I165*H165,2)</f>
        <v>0</v>
      </c>
      <c r="K165" s="219" t="s">
        <v>199</v>
      </c>
      <c r="L165" s="44"/>
      <c r="M165" s="224" t="s">
        <v>39</v>
      </c>
      <c r="N165" s="225" t="s">
        <v>53</v>
      </c>
      <c r="O165" s="8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17" t="s">
        <v>200</v>
      </c>
      <c r="AT165" s="17" t="s">
        <v>196</v>
      </c>
      <c r="AU165" s="17" t="s">
        <v>89</v>
      </c>
      <c r="AY165" s="17" t="s">
        <v>193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200</v>
      </c>
      <c r="BK165" s="228">
        <f>ROUND(I165*H165,2)</f>
        <v>0</v>
      </c>
      <c r="BL165" s="17" t="s">
        <v>200</v>
      </c>
      <c r="BM165" s="17" t="s">
        <v>319</v>
      </c>
    </row>
    <row r="166" s="1" customFormat="1">
      <c r="B166" s="39"/>
      <c r="C166" s="40"/>
      <c r="D166" s="229" t="s">
        <v>202</v>
      </c>
      <c r="E166" s="40"/>
      <c r="F166" s="230" t="s">
        <v>320</v>
      </c>
      <c r="G166" s="40"/>
      <c r="H166" s="40"/>
      <c r="I166" s="144"/>
      <c r="J166" s="40"/>
      <c r="K166" s="40"/>
      <c r="L166" s="44"/>
      <c r="M166" s="231"/>
      <c r="N166" s="80"/>
      <c r="O166" s="80"/>
      <c r="P166" s="80"/>
      <c r="Q166" s="80"/>
      <c r="R166" s="80"/>
      <c r="S166" s="80"/>
      <c r="T166" s="81"/>
      <c r="AT166" s="17" t="s">
        <v>202</v>
      </c>
      <c r="AU166" s="17" t="s">
        <v>89</v>
      </c>
    </row>
    <row r="167" s="12" customFormat="1">
      <c r="B167" s="232"/>
      <c r="C167" s="233"/>
      <c r="D167" s="229" t="s">
        <v>204</v>
      </c>
      <c r="E167" s="234" t="s">
        <v>39</v>
      </c>
      <c r="F167" s="235" t="s">
        <v>321</v>
      </c>
      <c r="G167" s="233"/>
      <c r="H167" s="236">
        <v>500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204</v>
      </c>
      <c r="AU167" s="242" t="s">
        <v>89</v>
      </c>
      <c r="AV167" s="12" t="s">
        <v>89</v>
      </c>
      <c r="AW167" s="12" t="s">
        <v>41</v>
      </c>
      <c r="AX167" s="12" t="s">
        <v>80</v>
      </c>
      <c r="AY167" s="242" t="s">
        <v>193</v>
      </c>
    </row>
    <row r="168" s="13" customFormat="1">
      <c r="B168" s="243"/>
      <c r="C168" s="244"/>
      <c r="D168" s="229" t="s">
        <v>204</v>
      </c>
      <c r="E168" s="245" t="s">
        <v>39</v>
      </c>
      <c r="F168" s="246" t="s">
        <v>207</v>
      </c>
      <c r="G168" s="244"/>
      <c r="H168" s="247">
        <v>500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204</v>
      </c>
      <c r="AU168" s="253" t="s">
        <v>89</v>
      </c>
      <c r="AV168" s="13" t="s">
        <v>200</v>
      </c>
      <c r="AW168" s="13" t="s">
        <v>41</v>
      </c>
      <c r="AX168" s="13" t="s">
        <v>87</v>
      </c>
      <c r="AY168" s="253" t="s">
        <v>193</v>
      </c>
    </row>
    <row r="169" s="1" customFormat="1" ht="56.25" customHeight="1">
      <c r="B169" s="39"/>
      <c r="C169" s="217" t="s">
        <v>307</v>
      </c>
      <c r="D169" s="217" t="s">
        <v>196</v>
      </c>
      <c r="E169" s="218" t="s">
        <v>323</v>
      </c>
      <c r="F169" s="219" t="s">
        <v>324</v>
      </c>
      <c r="G169" s="220" t="s">
        <v>128</v>
      </c>
      <c r="H169" s="221">
        <v>0.90300000000000002</v>
      </c>
      <c r="I169" s="222"/>
      <c r="J169" s="223">
        <f>ROUND(I169*H169,2)</f>
        <v>0</v>
      </c>
      <c r="K169" s="219" t="s">
        <v>199</v>
      </c>
      <c r="L169" s="44"/>
      <c r="M169" s="224" t="s">
        <v>39</v>
      </c>
      <c r="N169" s="225" t="s">
        <v>53</v>
      </c>
      <c r="O169" s="8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17" t="s">
        <v>200</v>
      </c>
      <c r="AT169" s="17" t="s">
        <v>196</v>
      </c>
      <c r="AU169" s="17" t="s">
        <v>89</v>
      </c>
      <c r="AY169" s="17" t="s">
        <v>193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200</v>
      </c>
      <c r="BK169" s="228">
        <f>ROUND(I169*H169,2)</f>
        <v>0</v>
      </c>
      <c r="BL169" s="17" t="s">
        <v>200</v>
      </c>
      <c r="BM169" s="17" t="s">
        <v>325</v>
      </c>
    </row>
    <row r="170" s="1" customFormat="1">
      <c r="B170" s="39"/>
      <c r="C170" s="40"/>
      <c r="D170" s="229" t="s">
        <v>202</v>
      </c>
      <c r="E170" s="40"/>
      <c r="F170" s="230" t="s">
        <v>326</v>
      </c>
      <c r="G170" s="40"/>
      <c r="H170" s="40"/>
      <c r="I170" s="144"/>
      <c r="J170" s="40"/>
      <c r="K170" s="40"/>
      <c r="L170" s="44"/>
      <c r="M170" s="231"/>
      <c r="N170" s="80"/>
      <c r="O170" s="80"/>
      <c r="P170" s="80"/>
      <c r="Q170" s="80"/>
      <c r="R170" s="80"/>
      <c r="S170" s="80"/>
      <c r="T170" s="81"/>
      <c r="AT170" s="17" t="s">
        <v>202</v>
      </c>
      <c r="AU170" s="17" t="s">
        <v>89</v>
      </c>
    </row>
    <row r="171" s="1" customFormat="1">
      <c r="B171" s="39"/>
      <c r="C171" s="40"/>
      <c r="D171" s="229" t="s">
        <v>247</v>
      </c>
      <c r="E171" s="40"/>
      <c r="F171" s="230" t="s">
        <v>327</v>
      </c>
      <c r="G171" s="40"/>
      <c r="H171" s="40"/>
      <c r="I171" s="144"/>
      <c r="J171" s="40"/>
      <c r="K171" s="40"/>
      <c r="L171" s="44"/>
      <c r="M171" s="231"/>
      <c r="N171" s="80"/>
      <c r="O171" s="80"/>
      <c r="P171" s="80"/>
      <c r="Q171" s="80"/>
      <c r="R171" s="80"/>
      <c r="S171" s="80"/>
      <c r="T171" s="81"/>
      <c r="AT171" s="17" t="s">
        <v>247</v>
      </c>
      <c r="AU171" s="17" t="s">
        <v>89</v>
      </c>
    </row>
    <row r="172" s="12" customFormat="1">
      <c r="B172" s="232"/>
      <c r="C172" s="233"/>
      <c r="D172" s="229" t="s">
        <v>204</v>
      </c>
      <c r="E172" s="234" t="s">
        <v>39</v>
      </c>
      <c r="F172" s="235" t="s">
        <v>545</v>
      </c>
      <c r="G172" s="233"/>
      <c r="H172" s="236">
        <v>0.90300000000000002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204</v>
      </c>
      <c r="AU172" s="242" t="s">
        <v>89</v>
      </c>
      <c r="AV172" s="12" t="s">
        <v>89</v>
      </c>
      <c r="AW172" s="12" t="s">
        <v>41</v>
      </c>
      <c r="AX172" s="12" t="s">
        <v>80</v>
      </c>
      <c r="AY172" s="242" t="s">
        <v>193</v>
      </c>
    </row>
    <row r="173" s="13" customFormat="1">
      <c r="B173" s="243"/>
      <c r="C173" s="244"/>
      <c r="D173" s="229" t="s">
        <v>204</v>
      </c>
      <c r="E173" s="245" t="s">
        <v>515</v>
      </c>
      <c r="F173" s="246" t="s">
        <v>207</v>
      </c>
      <c r="G173" s="244"/>
      <c r="H173" s="247">
        <v>0.90300000000000002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204</v>
      </c>
      <c r="AU173" s="253" t="s">
        <v>89</v>
      </c>
      <c r="AV173" s="13" t="s">
        <v>200</v>
      </c>
      <c r="AW173" s="13" t="s">
        <v>41</v>
      </c>
      <c r="AX173" s="13" t="s">
        <v>87</v>
      </c>
      <c r="AY173" s="253" t="s">
        <v>193</v>
      </c>
    </row>
    <row r="174" s="1" customFormat="1" ht="22.5" customHeight="1">
      <c r="B174" s="39"/>
      <c r="C174" s="217" t="s">
        <v>316</v>
      </c>
      <c r="D174" s="217" t="s">
        <v>196</v>
      </c>
      <c r="E174" s="218" t="s">
        <v>329</v>
      </c>
      <c r="F174" s="219" t="s">
        <v>330</v>
      </c>
      <c r="G174" s="220" t="s">
        <v>128</v>
      </c>
      <c r="H174" s="221">
        <v>0.90300000000000002</v>
      </c>
      <c r="I174" s="222"/>
      <c r="J174" s="223">
        <f>ROUND(I174*H174,2)</f>
        <v>0</v>
      </c>
      <c r="K174" s="219" t="s">
        <v>199</v>
      </c>
      <c r="L174" s="44"/>
      <c r="M174" s="224" t="s">
        <v>39</v>
      </c>
      <c r="N174" s="225" t="s">
        <v>53</v>
      </c>
      <c r="O174" s="8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200</v>
      </c>
      <c r="AT174" s="17" t="s">
        <v>196</v>
      </c>
      <c r="AU174" s="17" t="s">
        <v>89</v>
      </c>
      <c r="AY174" s="17" t="s">
        <v>193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200</v>
      </c>
      <c r="BK174" s="228">
        <f>ROUND(I174*H174,2)</f>
        <v>0</v>
      </c>
      <c r="BL174" s="17" t="s">
        <v>200</v>
      </c>
      <c r="BM174" s="17" t="s">
        <v>331</v>
      </c>
    </row>
    <row r="175" s="1" customFormat="1">
      <c r="B175" s="39"/>
      <c r="C175" s="40"/>
      <c r="D175" s="229" t="s">
        <v>202</v>
      </c>
      <c r="E175" s="40"/>
      <c r="F175" s="230" t="s">
        <v>332</v>
      </c>
      <c r="G175" s="40"/>
      <c r="H175" s="40"/>
      <c r="I175" s="144"/>
      <c r="J175" s="40"/>
      <c r="K175" s="40"/>
      <c r="L175" s="44"/>
      <c r="M175" s="231"/>
      <c r="N175" s="80"/>
      <c r="O175" s="80"/>
      <c r="P175" s="80"/>
      <c r="Q175" s="80"/>
      <c r="R175" s="80"/>
      <c r="S175" s="80"/>
      <c r="T175" s="81"/>
      <c r="AT175" s="17" t="s">
        <v>202</v>
      </c>
      <c r="AU175" s="17" t="s">
        <v>89</v>
      </c>
    </row>
    <row r="176" s="1" customFormat="1">
      <c r="B176" s="39"/>
      <c r="C176" s="40"/>
      <c r="D176" s="229" t="s">
        <v>247</v>
      </c>
      <c r="E176" s="40"/>
      <c r="F176" s="230" t="s">
        <v>333</v>
      </c>
      <c r="G176" s="40"/>
      <c r="H176" s="40"/>
      <c r="I176" s="144"/>
      <c r="J176" s="40"/>
      <c r="K176" s="40"/>
      <c r="L176" s="44"/>
      <c r="M176" s="231"/>
      <c r="N176" s="80"/>
      <c r="O176" s="80"/>
      <c r="P176" s="80"/>
      <c r="Q176" s="80"/>
      <c r="R176" s="80"/>
      <c r="S176" s="80"/>
      <c r="T176" s="81"/>
      <c r="AT176" s="17" t="s">
        <v>247</v>
      </c>
      <c r="AU176" s="17" t="s">
        <v>89</v>
      </c>
    </row>
    <row r="177" s="12" customFormat="1">
      <c r="B177" s="232"/>
      <c r="C177" s="233"/>
      <c r="D177" s="229" t="s">
        <v>204</v>
      </c>
      <c r="E177" s="234" t="s">
        <v>39</v>
      </c>
      <c r="F177" s="235" t="s">
        <v>515</v>
      </c>
      <c r="G177" s="233"/>
      <c r="H177" s="236">
        <v>0.90300000000000002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204</v>
      </c>
      <c r="AU177" s="242" t="s">
        <v>89</v>
      </c>
      <c r="AV177" s="12" t="s">
        <v>89</v>
      </c>
      <c r="AW177" s="12" t="s">
        <v>41</v>
      </c>
      <c r="AX177" s="12" t="s">
        <v>87</v>
      </c>
      <c r="AY177" s="242" t="s">
        <v>193</v>
      </c>
    </row>
    <row r="178" s="1" customFormat="1" ht="22.5" customHeight="1">
      <c r="B178" s="39"/>
      <c r="C178" s="217" t="s">
        <v>322</v>
      </c>
      <c r="D178" s="217" t="s">
        <v>196</v>
      </c>
      <c r="E178" s="218" t="s">
        <v>335</v>
      </c>
      <c r="F178" s="219" t="s">
        <v>336</v>
      </c>
      <c r="G178" s="220" t="s">
        <v>128</v>
      </c>
      <c r="H178" s="221">
        <v>0.90300000000000002</v>
      </c>
      <c r="I178" s="222"/>
      <c r="J178" s="223">
        <f>ROUND(I178*H178,2)</f>
        <v>0</v>
      </c>
      <c r="K178" s="219" t="s">
        <v>199</v>
      </c>
      <c r="L178" s="44"/>
      <c r="M178" s="224" t="s">
        <v>39</v>
      </c>
      <c r="N178" s="225" t="s">
        <v>53</v>
      </c>
      <c r="O178" s="8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17" t="s">
        <v>200</v>
      </c>
      <c r="AT178" s="17" t="s">
        <v>196</v>
      </c>
      <c r="AU178" s="17" t="s">
        <v>89</v>
      </c>
      <c r="AY178" s="17" t="s">
        <v>193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200</v>
      </c>
      <c r="BK178" s="228">
        <f>ROUND(I178*H178,2)</f>
        <v>0</v>
      </c>
      <c r="BL178" s="17" t="s">
        <v>200</v>
      </c>
      <c r="BM178" s="17" t="s">
        <v>337</v>
      </c>
    </row>
    <row r="179" s="1" customFormat="1">
      <c r="B179" s="39"/>
      <c r="C179" s="40"/>
      <c r="D179" s="229" t="s">
        <v>202</v>
      </c>
      <c r="E179" s="40"/>
      <c r="F179" s="230" t="s">
        <v>332</v>
      </c>
      <c r="G179" s="40"/>
      <c r="H179" s="40"/>
      <c r="I179" s="144"/>
      <c r="J179" s="40"/>
      <c r="K179" s="40"/>
      <c r="L179" s="44"/>
      <c r="M179" s="231"/>
      <c r="N179" s="80"/>
      <c r="O179" s="80"/>
      <c r="P179" s="80"/>
      <c r="Q179" s="80"/>
      <c r="R179" s="80"/>
      <c r="S179" s="80"/>
      <c r="T179" s="81"/>
      <c r="AT179" s="17" t="s">
        <v>202</v>
      </c>
      <c r="AU179" s="17" t="s">
        <v>89</v>
      </c>
    </row>
    <row r="180" s="1" customFormat="1">
      <c r="B180" s="39"/>
      <c r="C180" s="40"/>
      <c r="D180" s="229" t="s">
        <v>247</v>
      </c>
      <c r="E180" s="40"/>
      <c r="F180" s="230" t="s">
        <v>338</v>
      </c>
      <c r="G180" s="40"/>
      <c r="H180" s="40"/>
      <c r="I180" s="144"/>
      <c r="J180" s="40"/>
      <c r="K180" s="40"/>
      <c r="L180" s="44"/>
      <c r="M180" s="231"/>
      <c r="N180" s="80"/>
      <c r="O180" s="80"/>
      <c r="P180" s="80"/>
      <c r="Q180" s="80"/>
      <c r="R180" s="80"/>
      <c r="S180" s="80"/>
      <c r="T180" s="81"/>
      <c r="AT180" s="17" t="s">
        <v>247</v>
      </c>
      <c r="AU180" s="17" t="s">
        <v>89</v>
      </c>
    </row>
    <row r="181" s="12" customFormat="1">
      <c r="B181" s="232"/>
      <c r="C181" s="233"/>
      <c r="D181" s="229" t="s">
        <v>204</v>
      </c>
      <c r="E181" s="234" t="s">
        <v>39</v>
      </c>
      <c r="F181" s="235" t="s">
        <v>515</v>
      </c>
      <c r="G181" s="233"/>
      <c r="H181" s="236">
        <v>0.90300000000000002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204</v>
      </c>
      <c r="AU181" s="242" t="s">
        <v>89</v>
      </c>
      <c r="AV181" s="12" t="s">
        <v>89</v>
      </c>
      <c r="AW181" s="12" t="s">
        <v>41</v>
      </c>
      <c r="AX181" s="12" t="s">
        <v>87</v>
      </c>
      <c r="AY181" s="242" t="s">
        <v>193</v>
      </c>
    </row>
    <row r="182" s="1" customFormat="1" ht="45" customHeight="1">
      <c r="B182" s="39"/>
      <c r="C182" s="217" t="s">
        <v>7</v>
      </c>
      <c r="D182" s="217" t="s">
        <v>196</v>
      </c>
      <c r="E182" s="218" t="s">
        <v>340</v>
      </c>
      <c r="F182" s="219" t="s">
        <v>341</v>
      </c>
      <c r="G182" s="220" t="s">
        <v>342</v>
      </c>
      <c r="H182" s="221">
        <v>94</v>
      </c>
      <c r="I182" s="222"/>
      <c r="J182" s="223">
        <f>ROUND(I182*H182,2)</f>
        <v>0</v>
      </c>
      <c r="K182" s="219" t="s">
        <v>199</v>
      </c>
      <c r="L182" s="44"/>
      <c r="M182" s="224" t="s">
        <v>39</v>
      </c>
      <c r="N182" s="225" t="s">
        <v>53</v>
      </c>
      <c r="O182" s="8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17" t="s">
        <v>200</v>
      </c>
      <c r="AT182" s="17" t="s">
        <v>196</v>
      </c>
      <c r="AU182" s="17" t="s">
        <v>89</v>
      </c>
      <c r="AY182" s="17" t="s">
        <v>193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200</v>
      </c>
      <c r="BK182" s="228">
        <f>ROUND(I182*H182,2)</f>
        <v>0</v>
      </c>
      <c r="BL182" s="17" t="s">
        <v>200</v>
      </c>
      <c r="BM182" s="17" t="s">
        <v>343</v>
      </c>
    </row>
    <row r="183" s="1" customFormat="1">
      <c r="B183" s="39"/>
      <c r="C183" s="40"/>
      <c r="D183" s="229" t="s">
        <v>202</v>
      </c>
      <c r="E183" s="40"/>
      <c r="F183" s="230" t="s">
        <v>344</v>
      </c>
      <c r="G183" s="40"/>
      <c r="H183" s="40"/>
      <c r="I183" s="144"/>
      <c r="J183" s="40"/>
      <c r="K183" s="40"/>
      <c r="L183" s="44"/>
      <c r="M183" s="231"/>
      <c r="N183" s="80"/>
      <c r="O183" s="80"/>
      <c r="P183" s="80"/>
      <c r="Q183" s="80"/>
      <c r="R183" s="80"/>
      <c r="S183" s="80"/>
      <c r="T183" s="81"/>
      <c r="AT183" s="17" t="s">
        <v>202</v>
      </c>
      <c r="AU183" s="17" t="s">
        <v>89</v>
      </c>
    </row>
    <row r="184" s="12" customFormat="1">
      <c r="B184" s="232"/>
      <c r="C184" s="233"/>
      <c r="D184" s="229" t="s">
        <v>204</v>
      </c>
      <c r="E184" s="234" t="s">
        <v>39</v>
      </c>
      <c r="F184" s="235" t="s">
        <v>546</v>
      </c>
      <c r="G184" s="233"/>
      <c r="H184" s="236">
        <v>94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204</v>
      </c>
      <c r="AU184" s="242" t="s">
        <v>89</v>
      </c>
      <c r="AV184" s="12" t="s">
        <v>89</v>
      </c>
      <c r="AW184" s="12" t="s">
        <v>41</v>
      </c>
      <c r="AX184" s="12" t="s">
        <v>80</v>
      </c>
      <c r="AY184" s="242" t="s">
        <v>193</v>
      </c>
    </row>
    <row r="185" s="14" customFormat="1">
      <c r="B185" s="254"/>
      <c r="C185" s="255"/>
      <c r="D185" s="229" t="s">
        <v>204</v>
      </c>
      <c r="E185" s="256" t="s">
        <v>39</v>
      </c>
      <c r="F185" s="257" t="s">
        <v>547</v>
      </c>
      <c r="G185" s="255"/>
      <c r="H185" s="256" t="s">
        <v>39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204</v>
      </c>
      <c r="AU185" s="263" t="s">
        <v>89</v>
      </c>
      <c r="AV185" s="14" t="s">
        <v>87</v>
      </c>
      <c r="AW185" s="14" t="s">
        <v>41</v>
      </c>
      <c r="AX185" s="14" t="s">
        <v>80</v>
      </c>
      <c r="AY185" s="263" t="s">
        <v>193</v>
      </c>
    </row>
    <row r="186" s="13" customFormat="1">
      <c r="B186" s="243"/>
      <c r="C186" s="244"/>
      <c r="D186" s="229" t="s">
        <v>204</v>
      </c>
      <c r="E186" s="245" t="s">
        <v>39</v>
      </c>
      <c r="F186" s="246" t="s">
        <v>207</v>
      </c>
      <c r="G186" s="244"/>
      <c r="H186" s="247">
        <v>94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204</v>
      </c>
      <c r="AU186" s="253" t="s">
        <v>89</v>
      </c>
      <c r="AV186" s="13" t="s">
        <v>200</v>
      </c>
      <c r="AW186" s="13" t="s">
        <v>41</v>
      </c>
      <c r="AX186" s="13" t="s">
        <v>87</v>
      </c>
      <c r="AY186" s="253" t="s">
        <v>193</v>
      </c>
    </row>
    <row r="187" s="1" customFormat="1" ht="33.75" customHeight="1">
      <c r="B187" s="39"/>
      <c r="C187" s="217" t="s">
        <v>334</v>
      </c>
      <c r="D187" s="217" t="s">
        <v>196</v>
      </c>
      <c r="E187" s="218" t="s">
        <v>348</v>
      </c>
      <c r="F187" s="219" t="s">
        <v>349</v>
      </c>
      <c r="G187" s="220" t="s">
        <v>342</v>
      </c>
      <c r="H187" s="221">
        <v>6</v>
      </c>
      <c r="I187" s="222"/>
      <c r="J187" s="223">
        <f>ROUND(I187*H187,2)</f>
        <v>0</v>
      </c>
      <c r="K187" s="219" t="s">
        <v>199</v>
      </c>
      <c r="L187" s="44"/>
      <c r="M187" s="224" t="s">
        <v>39</v>
      </c>
      <c r="N187" s="225" t="s">
        <v>53</v>
      </c>
      <c r="O187" s="8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17" t="s">
        <v>200</v>
      </c>
      <c r="AT187" s="17" t="s">
        <v>196</v>
      </c>
      <c r="AU187" s="17" t="s">
        <v>89</v>
      </c>
      <c r="AY187" s="17" t="s">
        <v>193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200</v>
      </c>
      <c r="BK187" s="228">
        <f>ROUND(I187*H187,2)</f>
        <v>0</v>
      </c>
      <c r="BL187" s="17" t="s">
        <v>200</v>
      </c>
      <c r="BM187" s="17" t="s">
        <v>350</v>
      </c>
    </row>
    <row r="188" s="1" customFormat="1">
      <c r="B188" s="39"/>
      <c r="C188" s="40"/>
      <c r="D188" s="229" t="s">
        <v>202</v>
      </c>
      <c r="E188" s="40"/>
      <c r="F188" s="230" t="s">
        <v>351</v>
      </c>
      <c r="G188" s="40"/>
      <c r="H188" s="40"/>
      <c r="I188" s="144"/>
      <c r="J188" s="40"/>
      <c r="K188" s="40"/>
      <c r="L188" s="44"/>
      <c r="M188" s="231"/>
      <c r="N188" s="80"/>
      <c r="O188" s="80"/>
      <c r="P188" s="80"/>
      <c r="Q188" s="80"/>
      <c r="R188" s="80"/>
      <c r="S188" s="80"/>
      <c r="T188" s="81"/>
      <c r="AT188" s="17" t="s">
        <v>202</v>
      </c>
      <c r="AU188" s="17" t="s">
        <v>89</v>
      </c>
    </row>
    <row r="189" s="12" customFormat="1">
      <c r="B189" s="232"/>
      <c r="C189" s="233"/>
      <c r="D189" s="229" t="s">
        <v>204</v>
      </c>
      <c r="E189" s="234" t="s">
        <v>39</v>
      </c>
      <c r="F189" s="235" t="s">
        <v>352</v>
      </c>
      <c r="G189" s="233"/>
      <c r="H189" s="236">
        <v>6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204</v>
      </c>
      <c r="AU189" s="242" t="s">
        <v>89</v>
      </c>
      <c r="AV189" s="12" t="s">
        <v>89</v>
      </c>
      <c r="AW189" s="12" t="s">
        <v>41</v>
      </c>
      <c r="AX189" s="12" t="s">
        <v>80</v>
      </c>
      <c r="AY189" s="242" t="s">
        <v>193</v>
      </c>
    </row>
    <row r="190" s="13" customFormat="1">
      <c r="B190" s="243"/>
      <c r="C190" s="244"/>
      <c r="D190" s="229" t="s">
        <v>204</v>
      </c>
      <c r="E190" s="245" t="s">
        <v>39</v>
      </c>
      <c r="F190" s="246" t="s">
        <v>207</v>
      </c>
      <c r="G190" s="244"/>
      <c r="H190" s="247">
        <v>6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204</v>
      </c>
      <c r="AU190" s="253" t="s">
        <v>89</v>
      </c>
      <c r="AV190" s="13" t="s">
        <v>200</v>
      </c>
      <c r="AW190" s="13" t="s">
        <v>41</v>
      </c>
      <c r="AX190" s="13" t="s">
        <v>87</v>
      </c>
      <c r="AY190" s="253" t="s">
        <v>193</v>
      </c>
    </row>
    <row r="191" s="1" customFormat="1" ht="45" customHeight="1">
      <c r="B191" s="39"/>
      <c r="C191" s="217" t="s">
        <v>339</v>
      </c>
      <c r="D191" s="217" t="s">
        <v>196</v>
      </c>
      <c r="E191" s="218" t="s">
        <v>354</v>
      </c>
      <c r="F191" s="219" t="s">
        <v>355</v>
      </c>
      <c r="G191" s="220" t="s">
        <v>124</v>
      </c>
      <c r="H191" s="221">
        <v>1718</v>
      </c>
      <c r="I191" s="222"/>
      <c r="J191" s="223">
        <f>ROUND(I191*H191,2)</f>
        <v>0</v>
      </c>
      <c r="K191" s="219" t="s">
        <v>199</v>
      </c>
      <c r="L191" s="44"/>
      <c r="M191" s="224" t="s">
        <v>39</v>
      </c>
      <c r="N191" s="225" t="s">
        <v>53</v>
      </c>
      <c r="O191" s="8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17" t="s">
        <v>200</v>
      </c>
      <c r="AT191" s="17" t="s">
        <v>196</v>
      </c>
      <c r="AU191" s="17" t="s">
        <v>89</v>
      </c>
      <c r="AY191" s="17" t="s">
        <v>193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200</v>
      </c>
      <c r="BK191" s="228">
        <f>ROUND(I191*H191,2)</f>
        <v>0</v>
      </c>
      <c r="BL191" s="17" t="s">
        <v>200</v>
      </c>
      <c r="BM191" s="17" t="s">
        <v>356</v>
      </c>
    </row>
    <row r="192" s="1" customFormat="1">
      <c r="B192" s="39"/>
      <c r="C192" s="40"/>
      <c r="D192" s="229" t="s">
        <v>202</v>
      </c>
      <c r="E192" s="40"/>
      <c r="F192" s="230" t="s">
        <v>357</v>
      </c>
      <c r="G192" s="40"/>
      <c r="H192" s="40"/>
      <c r="I192" s="144"/>
      <c r="J192" s="40"/>
      <c r="K192" s="40"/>
      <c r="L192" s="44"/>
      <c r="M192" s="231"/>
      <c r="N192" s="80"/>
      <c r="O192" s="80"/>
      <c r="P192" s="80"/>
      <c r="Q192" s="80"/>
      <c r="R192" s="80"/>
      <c r="S192" s="80"/>
      <c r="T192" s="81"/>
      <c r="AT192" s="17" t="s">
        <v>202</v>
      </c>
      <c r="AU192" s="17" t="s">
        <v>89</v>
      </c>
    </row>
    <row r="193" s="1" customFormat="1">
      <c r="B193" s="39"/>
      <c r="C193" s="40"/>
      <c r="D193" s="229" t="s">
        <v>247</v>
      </c>
      <c r="E193" s="40"/>
      <c r="F193" s="230" t="s">
        <v>279</v>
      </c>
      <c r="G193" s="40"/>
      <c r="H193" s="40"/>
      <c r="I193" s="144"/>
      <c r="J193" s="40"/>
      <c r="K193" s="40"/>
      <c r="L193" s="44"/>
      <c r="M193" s="231"/>
      <c r="N193" s="80"/>
      <c r="O193" s="80"/>
      <c r="P193" s="80"/>
      <c r="Q193" s="80"/>
      <c r="R193" s="80"/>
      <c r="S193" s="80"/>
      <c r="T193" s="81"/>
      <c r="AT193" s="17" t="s">
        <v>247</v>
      </c>
      <c r="AU193" s="17" t="s">
        <v>89</v>
      </c>
    </row>
    <row r="194" s="12" customFormat="1">
      <c r="B194" s="232"/>
      <c r="C194" s="233"/>
      <c r="D194" s="229" t="s">
        <v>204</v>
      </c>
      <c r="E194" s="234" t="s">
        <v>39</v>
      </c>
      <c r="F194" s="235" t="s">
        <v>548</v>
      </c>
      <c r="G194" s="233"/>
      <c r="H194" s="236">
        <v>1718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204</v>
      </c>
      <c r="AU194" s="242" t="s">
        <v>89</v>
      </c>
      <c r="AV194" s="12" t="s">
        <v>89</v>
      </c>
      <c r="AW194" s="12" t="s">
        <v>41</v>
      </c>
      <c r="AX194" s="12" t="s">
        <v>80</v>
      </c>
      <c r="AY194" s="242" t="s">
        <v>193</v>
      </c>
    </row>
    <row r="195" s="13" customFormat="1">
      <c r="B195" s="243"/>
      <c r="C195" s="244"/>
      <c r="D195" s="229" t="s">
        <v>204</v>
      </c>
      <c r="E195" s="245" t="s">
        <v>39</v>
      </c>
      <c r="F195" s="246" t="s">
        <v>207</v>
      </c>
      <c r="G195" s="244"/>
      <c r="H195" s="247">
        <v>1718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204</v>
      </c>
      <c r="AU195" s="253" t="s">
        <v>89</v>
      </c>
      <c r="AV195" s="13" t="s">
        <v>200</v>
      </c>
      <c r="AW195" s="13" t="s">
        <v>41</v>
      </c>
      <c r="AX195" s="13" t="s">
        <v>87</v>
      </c>
      <c r="AY195" s="253" t="s">
        <v>193</v>
      </c>
    </row>
    <row r="196" s="1" customFormat="1" ht="22.5" customHeight="1">
      <c r="B196" s="39"/>
      <c r="C196" s="217" t="s">
        <v>347</v>
      </c>
      <c r="D196" s="217" t="s">
        <v>196</v>
      </c>
      <c r="E196" s="218" t="s">
        <v>360</v>
      </c>
      <c r="F196" s="219" t="s">
        <v>361</v>
      </c>
      <c r="G196" s="220" t="s">
        <v>113</v>
      </c>
      <c r="H196" s="221">
        <v>1</v>
      </c>
      <c r="I196" s="222"/>
      <c r="J196" s="223">
        <f>ROUND(I196*H196,2)</f>
        <v>0</v>
      </c>
      <c r="K196" s="219" t="s">
        <v>199</v>
      </c>
      <c r="L196" s="44"/>
      <c r="M196" s="224" t="s">
        <v>39</v>
      </c>
      <c r="N196" s="225" t="s">
        <v>53</v>
      </c>
      <c r="O196" s="8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17" t="s">
        <v>200</v>
      </c>
      <c r="AT196" s="17" t="s">
        <v>196</v>
      </c>
      <c r="AU196" s="17" t="s">
        <v>89</v>
      </c>
      <c r="AY196" s="17" t="s">
        <v>193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200</v>
      </c>
      <c r="BK196" s="228">
        <f>ROUND(I196*H196,2)</f>
        <v>0</v>
      </c>
      <c r="BL196" s="17" t="s">
        <v>200</v>
      </c>
      <c r="BM196" s="17" t="s">
        <v>362</v>
      </c>
    </row>
    <row r="197" s="1" customFormat="1">
      <c r="B197" s="39"/>
      <c r="C197" s="40"/>
      <c r="D197" s="229" t="s">
        <v>202</v>
      </c>
      <c r="E197" s="40"/>
      <c r="F197" s="230" t="s">
        <v>363</v>
      </c>
      <c r="G197" s="40"/>
      <c r="H197" s="40"/>
      <c r="I197" s="144"/>
      <c r="J197" s="40"/>
      <c r="K197" s="40"/>
      <c r="L197" s="44"/>
      <c r="M197" s="231"/>
      <c r="N197" s="80"/>
      <c r="O197" s="80"/>
      <c r="P197" s="80"/>
      <c r="Q197" s="80"/>
      <c r="R197" s="80"/>
      <c r="S197" s="80"/>
      <c r="T197" s="81"/>
      <c r="AT197" s="17" t="s">
        <v>202</v>
      </c>
      <c r="AU197" s="17" t="s">
        <v>89</v>
      </c>
    </row>
    <row r="198" s="1" customFormat="1">
      <c r="B198" s="39"/>
      <c r="C198" s="40"/>
      <c r="D198" s="229" t="s">
        <v>247</v>
      </c>
      <c r="E198" s="40"/>
      <c r="F198" s="230" t="s">
        <v>364</v>
      </c>
      <c r="G198" s="40"/>
      <c r="H198" s="40"/>
      <c r="I198" s="144"/>
      <c r="J198" s="40"/>
      <c r="K198" s="40"/>
      <c r="L198" s="44"/>
      <c r="M198" s="231"/>
      <c r="N198" s="80"/>
      <c r="O198" s="80"/>
      <c r="P198" s="80"/>
      <c r="Q198" s="80"/>
      <c r="R198" s="80"/>
      <c r="S198" s="80"/>
      <c r="T198" s="81"/>
      <c r="AT198" s="17" t="s">
        <v>247</v>
      </c>
      <c r="AU198" s="17" t="s">
        <v>89</v>
      </c>
    </row>
    <row r="199" s="12" customFormat="1">
      <c r="B199" s="232"/>
      <c r="C199" s="233"/>
      <c r="D199" s="229" t="s">
        <v>204</v>
      </c>
      <c r="E199" s="234" t="s">
        <v>39</v>
      </c>
      <c r="F199" s="235" t="s">
        <v>365</v>
      </c>
      <c r="G199" s="233"/>
      <c r="H199" s="236">
        <v>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204</v>
      </c>
      <c r="AU199" s="242" t="s">
        <v>89</v>
      </c>
      <c r="AV199" s="12" t="s">
        <v>89</v>
      </c>
      <c r="AW199" s="12" t="s">
        <v>41</v>
      </c>
      <c r="AX199" s="12" t="s">
        <v>80</v>
      </c>
      <c r="AY199" s="242" t="s">
        <v>193</v>
      </c>
    </row>
    <row r="200" s="13" customFormat="1">
      <c r="B200" s="243"/>
      <c r="C200" s="244"/>
      <c r="D200" s="229" t="s">
        <v>204</v>
      </c>
      <c r="E200" s="245" t="s">
        <v>39</v>
      </c>
      <c r="F200" s="246" t="s">
        <v>207</v>
      </c>
      <c r="G200" s="244"/>
      <c r="H200" s="247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204</v>
      </c>
      <c r="AU200" s="253" t="s">
        <v>89</v>
      </c>
      <c r="AV200" s="13" t="s">
        <v>200</v>
      </c>
      <c r="AW200" s="13" t="s">
        <v>41</v>
      </c>
      <c r="AX200" s="13" t="s">
        <v>87</v>
      </c>
      <c r="AY200" s="253" t="s">
        <v>193</v>
      </c>
    </row>
    <row r="201" s="1" customFormat="1" ht="22.5" customHeight="1">
      <c r="B201" s="39"/>
      <c r="C201" s="217" t="s">
        <v>353</v>
      </c>
      <c r="D201" s="217" t="s">
        <v>196</v>
      </c>
      <c r="E201" s="218" t="s">
        <v>367</v>
      </c>
      <c r="F201" s="219" t="s">
        <v>368</v>
      </c>
      <c r="G201" s="220" t="s">
        <v>160</v>
      </c>
      <c r="H201" s="221">
        <v>2.4460000000000002</v>
      </c>
      <c r="I201" s="222"/>
      <c r="J201" s="223">
        <f>ROUND(I201*H201,2)</f>
        <v>0</v>
      </c>
      <c r="K201" s="219" t="s">
        <v>199</v>
      </c>
      <c r="L201" s="44"/>
      <c r="M201" s="224" t="s">
        <v>39</v>
      </c>
      <c r="N201" s="225" t="s">
        <v>53</v>
      </c>
      <c r="O201" s="8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17" t="s">
        <v>200</v>
      </c>
      <c r="AT201" s="17" t="s">
        <v>196</v>
      </c>
      <c r="AU201" s="17" t="s">
        <v>89</v>
      </c>
      <c r="AY201" s="17" t="s">
        <v>193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200</v>
      </c>
      <c r="BK201" s="228">
        <f>ROUND(I201*H201,2)</f>
        <v>0</v>
      </c>
      <c r="BL201" s="17" t="s">
        <v>200</v>
      </c>
      <c r="BM201" s="17" t="s">
        <v>369</v>
      </c>
    </row>
    <row r="202" s="1" customFormat="1">
      <c r="B202" s="39"/>
      <c r="C202" s="40"/>
      <c r="D202" s="229" t="s">
        <v>202</v>
      </c>
      <c r="E202" s="40"/>
      <c r="F202" s="230" t="s">
        <v>370</v>
      </c>
      <c r="G202" s="40"/>
      <c r="H202" s="40"/>
      <c r="I202" s="144"/>
      <c r="J202" s="40"/>
      <c r="K202" s="40"/>
      <c r="L202" s="44"/>
      <c r="M202" s="231"/>
      <c r="N202" s="80"/>
      <c r="O202" s="80"/>
      <c r="P202" s="80"/>
      <c r="Q202" s="80"/>
      <c r="R202" s="80"/>
      <c r="S202" s="80"/>
      <c r="T202" s="81"/>
      <c r="AT202" s="17" t="s">
        <v>202</v>
      </c>
      <c r="AU202" s="17" t="s">
        <v>89</v>
      </c>
    </row>
    <row r="203" s="12" customFormat="1">
      <c r="B203" s="232"/>
      <c r="C203" s="233"/>
      <c r="D203" s="229" t="s">
        <v>204</v>
      </c>
      <c r="E203" s="234" t="s">
        <v>39</v>
      </c>
      <c r="F203" s="235" t="s">
        <v>549</v>
      </c>
      <c r="G203" s="233"/>
      <c r="H203" s="236">
        <v>2.4460000000000002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204</v>
      </c>
      <c r="AU203" s="242" t="s">
        <v>89</v>
      </c>
      <c r="AV203" s="12" t="s">
        <v>89</v>
      </c>
      <c r="AW203" s="12" t="s">
        <v>41</v>
      </c>
      <c r="AX203" s="12" t="s">
        <v>80</v>
      </c>
      <c r="AY203" s="242" t="s">
        <v>193</v>
      </c>
    </row>
    <row r="204" s="13" customFormat="1">
      <c r="B204" s="243"/>
      <c r="C204" s="244"/>
      <c r="D204" s="229" t="s">
        <v>204</v>
      </c>
      <c r="E204" s="245" t="s">
        <v>39</v>
      </c>
      <c r="F204" s="246" t="s">
        <v>207</v>
      </c>
      <c r="G204" s="244"/>
      <c r="H204" s="247">
        <v>2.4460000000000002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204</v>
      </c>
      <c r="AU204" s="253" t="s">
        <v>89</v>
      </c>
      <c r="AV204" s="13" t="s">
        <v>200</v>
      </c>
      <c r="AW204" s="13" t="s">
        <v>41</v>
      </c>
      <c r="AX204" s="13" t="s">
        <v>87</v>
      </c>
      <c r="AY204" s="253" t="s">
        <v>193</v>
      </c>
    </row>
    <row r="205" s="11" customFormat="1" ht="25.92" customHeight="1">
      <c r="B205" s="201"/>
      <c r="C205" s="202"/>
      <c r="D205" s="203" t="s">
        <v>79</v>
      </c>
      <c r="E205" s="204" t="s">
        <v>372</v>
      </c>
      <c r="F205" s="204" t="s">
        <v>373</v>
      </c>
      <c r="G205" s="202"/>
      <c r="H205" s="202"/>
      <c r="I205" s="205"/>
      <c r="J205" s="206">
        <f>BK205</f>
        <v>0</v>
      </c>
      <c r="K205" s="202"/>
      <c r="L205" s="207"/>
      <c r="M205" s="208"/>
      <c r="N205" s="209"/>
      <c r="O205" s="209"/>
      <c r="P205" s="210">
        <f>SUM(P206:P250)</f>
        <v>0</v>
      </c>
      <c r="Q205" s="209"/>
      <c r="R205" s="210">
        <f>SUM(R206:R250)</f>
        <v>1113.5014600000002</v>
      </c>
      <c r="S205" s="209"/>
      <c r="T205" s="211">
        <f>SUM(T206:T250)</f>
        <v>0</v>
      </c>
      <c r="AR205" s="212" t="s">
        <v>200</v>
      </c>
      <c r="AT205" s="213" t="s">
        <v>79</v>
      </c>
      <c r="AU205" s="213" t="s">
        <v>80</v>
      </c>
      <c r="AY205" s="212" t="s">
        <v>193</v>
      </c>
      <c r="BK205" s="214">
        <f>SUM(BK206:BK250)</f>
        <v>0</v>
      </c>
    </row>
    <row r="206" s="1" customFormat="1" ht="22.5" customHeight="1">
      <c r="B206" s="39"/>
      <c r="C206" s="264" t="s">
        <v>359</v>
      </c>
      <c r="D206" s="264" t="s">
        <v>375</v>
      </c>
      <c r="E206" s="265" t="s">
        <v>376</v>
      </c>
      <c r="F206" s="266" t="s">
        <v>377</v>
      </c>
      <c r="G206" s="267" t="s">
        <v>160</v>
      </c>
      <c r="H206" s="268">
        <v>945</v>
      </c>
      <c r="I206" s="269"/>
      <c r="J206" s="270">
        <f>ROUND(I206*H206,2)</f>
        <v>0</v>
      </c>
      <c r="K206" s="266" t="s">
        <v>378</v>
      </c>
      <c r="L206" s="271"/>
      <c r="M206" s="272" t="s">
        <v>39</v>
      </c>
      <c r="N206" s="273" t="s">
        <v>53</v>
      </c>
      <c r="O206" s="80"/>
      <c r="P206" s="226">
        <f>O206*H206</f>
        <v>0</v>
      </c>
      <c r="Q206" s="226">
        <v>1</v>
      </c>
      <c r="R206" s="226">
        <f>Q206*H206</f>
        <v>945</v>
      </c>
      <c r="S206" s="226">
        <v>0</v>
      </c>
      <c r="T206" s="227">
        <f>S206*H206</f>
        <v>0</v>
      </c>
      <c r="AR206" s="17" t="s">
        <v>379</v>
      </c>
      <c r="AT206" s="17" t="s">
        <v>375</v>
      </c>
      <c r="AU206" s="17" t="s">
        <v>87</v>
      </c>
      <c r="AY206" s="17" t="s">
        <v>193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200</v>
      </c>
      <c r="BK206" s="228">
        <f>ROUND(I206*H206,2)</f>
        <v>0</v>
      </c>
      <c r="BL206" s="17" t="s">
        <v>379</v>
      </c>
      <c r="BM206" s="17" t="s">
        <v>380</v>
      </c>
    </row>
    <row r="207" s="12" customFormat="1">
      <c r="B207" s="232"/>
      <c r="C207" s="233"/>
      <c r="D207" s="229" t="s">
        <v>204</v>
      </c>
      <c r="E207" s="234" t="s">
        <v>39</v>
      </c>
      <c r="F207" s="235" t="s">
        <v>550</v>
      </c>
      <c r="G207" s="233"/>
      <c r="H207" s="236">
        <v>945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204</v>
      </c>
      <c r="AU207" s="242" t="s">
        <v>87</v>
      </c>
      <c r="AV207" s="12" t="s">
        <v>89</v>
      </c>
      <c r="AW207" s="12" t="s">
        <v>41</v>
      </c>
      <c r="AX207" s="12" t="s">
        <v>80</v>
      </c>
      <c r="AY207" s="242" t="s">
        <v>193</v>
      </c>
    </row>
    <row r="208" s="13" customFormat="1">
      <c r="B208" s="243"/>
      <c r="C208" s="244"/>
      <c r="D208" s="229" t="s">
        <v>204</v>
      </c>
      <c r="E208" s="245" t="s">
        <v>39</v>
      </c>
      <c r="F208" s="246" t="s">
        <v>207</v>
      </c>
      <c r="G208" s="244"/>
      <c r="H208" s="247">
        <v>945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204</v>
      </c>
      <c r="AU208" s="253" t="s">
        <v>87</v>
      </c>
      <c r="AV208" s="13" t="s">
        <v>200</v>
      </c>
      <c r="AW208" s="13" t="s">
        <v>41</v>
      </c>
      <c r="AX208" s="13" t="s">
        <v>87</v>
      </c>
      <c r="AY208" s="253" t="s">
        <v>193</v>
      </c>
    </row>
    <row r="209" s="1" customFormat="1" ht="22.5" customHeight="1">
      <c r="B209" s="39"/>
      <c r="C209" s="264" t="s">
        <v>366</v>
      </c>
      <c r="D209" s="264" t="s">
        <v>375</v>
      </c>
      <c r="E209" s="265" t="s">
        <v>383</v>
      </c>
      <c r="F209" s="266" t="s">
        <v>384</v>
      </c>
      <c r="G209" s="267" t="s">
        <v>160</v>
      </c>
      <c r="H209" s="268">
        <v>135</v>
      </c>
      <c r="I209" s="269"/>
      <c r="J209" s="270">
        <f>ROUND(I209*H209,2)</f>
        <v>0</v>
      </c>
      <c r="K209" s="266" t="s">
        <v>378</v>
      </c>
      <c r="L209" s="271"/>
      <c r="M209" s="272" t="s">
        <v>39</v>
      </c>
      <c r="N209" s="273" t="s">
        <v>53</v>
      </c>
      <c r="O209" s="80"/>
      <c r="P209" s="226">
        <f>O209*H209</f>
        <v>0</v>
      </c>
      <c r="Q209" s="226">
        <v>1</v>
      </c>
      <c r="R209" s="226">
        <f>Q209*H209</f>
        <v>135</v>
      </c>
      <c r="S209" s="226">
        <v>0</v>
      </c>
      <c r="T209" s="227">
        <f>S209*H209</f>
        <v>0</v>
      </c>
      <c r="AR209" s="17" t="s">
        <v>379</v>
      </c>
      <c r="AT209" s="17" t="s">
        <v>375</v>
      </c>
      <c r="AU209" s="17" t="s">
        <v>87</v>
      </c>
      <c r="AY209" s="17" t="s">
        <v>193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200</v>
      </c>
      <c r="BK209" s="228">
        <f>ROUND(I209*H209,2)</f>
        <v>0</v>
      </c>
      <c r="BL209" s="17" t="s">
        <v>379</v>
      </c>
      <c r="BM209" s="17" t="s">
        <v>385</v>
      </c>
    </row>
    <row r="210" s="12" customFormat="1">
      <c r="B210" s="232"/>
      <c r="C210" s="233"/>
      <c r="D210" s="229" t="s">
        <v>204</v>
      </c>
      <c r="E210" s="234" t="s">
        <v>39</v>
      </c>
      <c r="F210" s="235" t="s">
        <v>551</v>
      </c>
      <c r="G210" s="233"/>
      <c r="H210" s="236">
        <v>135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204</v>
      </c>
      <c r="AU210" s="242" t="s">
        <v>87</v>
      </c>
      <c r="AV210" s="12" t="s">
        <v>89</v>
      </c>
      <c r="AW210" s="12" t="s">
        <v>41</v>
      </c>
      <c r="AX210" s="12" t="s">
        <v>80</v>
      </c>
      <c r="AY210" s="242" t="s">
        <v>193</v>
      </c>
    </row>
    <row r="211" s="13" customFormat="1">
      <c r="B211" s="243"/>
      <c r="C211" s="244"/>
      <c r="D211" s="229" t="s">
        <v>204</v>
      </c>
      <c r="E211" s="245" t="s">
        <v>39</v>
      </c>
      <c r="F211" s="246" t="s">
        <v>207</v>
      </c>
      <c r="G211" s="244"/>
      <c r="H211" s="247">
        <v>135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204</v>
      </c>
      <c r="AU211" s="253" t="s">
        <v>87</v>
      </c>
      <c r="AV211" s="13" t="s">
        <v>200</v>
      </c>
      <c r="AW211" s="13" t="s">
        <v>41</v>
      </c>
      <c r="AX211" s="13" t="s">
        <v>87</v>
      </c>
      <c r="AY211" s="253" t="s">
        <v>193</v>
      </c>
    </row>
    <row r="212" s="1" customFormat="1" ht="22.5" customHeight="1">
      <c r="B212" s="39"/>
      <c r="C212" s="264" t="s">
        <v>374</v>
      </c>
      <c r="D212" s="264" t="s">
        <v>375</v>
      </c>
      <c r="E212" s="265" t="s">
        <v>388</v>
      </c>
      <c r="F212" s="266" t="s">
        <v>389</v>
      </c>
      <c r="G212" s="267" t="s">
        <v>124</v>
      </c>
      <c r="H212" s="268">
        <v>550</v>
      </c>
      <c r="I212" s="269"/>
      <c r="J212" s="270">
        <f>ROUND(I212*H212,2)</f>
        <v>0</v>
      </c>
      <c r="K212" s="266" t="s">
        <v>199</v>
      </c>
      <c r="L212" s="271"/>
      <c r="M212" s="272" t="s">
        <v>39</v>
      </c>
      <c r="N212" s="273" t="s">
        <v>53</v>
      </c>
      <c r="O212" s="80"/>
      <c r="P212" s="226">
        <f>O212*H212</f>
        <v>0</v>
      </c>
      <c r="Q212" s="226">
        <v>0.049390000000000003</v>
      </c>
      <c r="R212" s="226">
        <f>Q212*H212</f>
        <v>27.1645</v>
      </c>
      <c r="S212" s="226">
        <v>0</v>
      </c>
      <c r="T212" s="227">
        <f>S212*H212</f>
        <v>0</v>
      </c>
      <c r="AR212" s="17" t="s">
        <v>379</v>
      </c>
      <c r="AT212" s="17" t="s">
        <v>375</v>
      </c>
      <c r="AU212" s="17" t="s">
        <v>87</v>
      </c>
      <c r="AY212" s="17" t="s">
        <v>193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200</v>
      </c>
      <c r="BK212" s="228">
        <f>ROUND(I212*H212,2)</f>
        <v>0</v>
      </c>
      <c r="BL212" s="17" t="s">
        <v>379</v>
      </c>
      <c r="BM212" s="17" t="s">
        <v>390</v>
      </c>
    </row>
    <row r="213" s="12" customFormat="1">
      <c r="B213" s="232"/>
      <c r="C213" s="233"/>
      <c r="D213" s="229" t="s">
        <v>204</v>
      </c>
      <c r="E213" s="234" t="s">
        <v>39</v>
      </c>
      <c r="F213" s="235" t="s">
        <v>513</v>
      </c>
      <c r="G213" s="233"/>
      <c r="H213" s="236">
        <v>550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204</v>
      </c>
      <c r="AU213" s="242" t="s">
        <v>87</v>
      </c>
      <c r="AV213" s="12" t="s">
        <v>89</v>
      </c>
      <c r="AW213" s="12" t="s">
        <v>41</v>
      </c>
      <c r="AX213" s="12" t="s">
        <v>80</v>
      </c>
      <c r="AY213" s="242" t="s">
        <v>193</v>
      </c>
    </row>
    <row r="214" s="13" customFormat="1">
      <c r="B214" s="243"/>
      <c r="C214" s="244"/>
      <c r="D214" s="229" t="s">
        <v>204</v>
      </c>
      <c r="E214" s="245" t="s">
        <v>39</v>
      </c>
      <c r="F214" s="246" t="s">
        <v>207</v>
      </c>
      <c r="G214" s="244"/>
      <c r="H214" s="247">
        <v>550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204</v>
      </c>
      <c r="AU214" s="253" t="s">
        <v>87</v>
      </c>
      <c r="AV214" s="13" t="s">
        <v>200</v>
      </c>
      <c r="AW214" s="13" t="s">
        <v>41</v>
      </c>
      <c r="AX214" s="13" t="s">
        <v>87</v>
      </c>
      <c r="AY214" s="253" t="s">
        <v>193</v>
      </c>
    </row>
    <row r="215" s="1" customFormat="1" ht="22.5" customHeight="1">
      <c r="B215" s="39"/>
      <c r="C215" s="264" t="s">
        <v>382</v>
      </c>
      <c r="D215" s="264" t="s">
        <v>375</v>
      </c>
      <c r="E215" s="265" t="s">
        <v>392</v>
      </c>
      <c r="F215" s="266" t="s">
        <v>393</v>
      </c>
      <c r="G215" s="267" t="s">
        <v>153</v>
      </c>
      <c r="H215" s="268">
        <v>2</v>
      </c>
      <c r="I215" s="269"/>
      <c r="J215" s="270">
        <f>ROUND(I215*H215,2)</f>
        <v>0</v>
      </c>
      <c r="K215" s="266" t="s">
        <v>199</v>
      </c>
      <c r="L215" s="271"/>
      <c r="M215" s="272" t="s">
        <v>39</v>
      </c>
      <c r="N215" s="273" t="s">
        <v>53</v>
      </c>
      <c r="O215" s="80"/>
      <c r="P215" s="226">
        <f>O215*H215</f>
        <v>0</v>
      </c>
      <c r="Q215" s="226">
        <v>0.23430999999999999</v>
      </c>
      <c r="R215" s="226">
        <f>Q215*H215</f>
        <v>0.46861999999999998</v>
      </c>
      <c r="S215" s="226">
        <v>0</v>
      </c>
      <c r="T215" s="227">
        <f>S215*H215</f>
        <v>0</v>
      </c>
      <c r="AR215" s="17" t="s">
        <v>379</v>
      </c>
      <c r="AT215" s="17" t="s">
        <v>375</v>
      </c>
      <c r="AU215" s="17" t="s">
        <v>87</v>
      </c>
      <c r="AY215" s="17" t="s">
        <v>193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200</v>
      </c>
      <c r="BK215" s="228">
        <f>ROUND(I215*H215,2)</f>
        <v>0</v>
      </c>
      <c r="BL215" s="17" t="s">
        <v>379</v>
      </c>
      <c r="BM215" s="17" t="s">
        <v>394</v>
      </c>
    </row>
    <row r="216" s="12" customFormat="1">
      <c r="B216" s="232"/>
      <c r="C216" s="233"/>
      <c r="D216" s="229" t="s">
        <v>204</v>
      </c>
      <c r="E216" s="234" t="s">
        <v>39</v>
      </c>
      <c r="F216" s="235" t="s">
        <v>552</v>
      </c>
      <c r="G216" s="233"/>
      <c r="H216" s="236">
        <v>2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204</v>
      </c>
      <c r="AU216" s="242" t="s">
        <v>87</v>
      </c>
      <c r="AV216" s="12" t="s">
        <v>89</v>
      </c>
      <c r="AW216" s="12" t="s">
        <v>41</v>
      </c>
      <c r="AX216" s="12" t="s">
        <v>80</v>
      </c>
      <c r="AY216" s="242" t="s">
        <v>193</v>
      </c>
    </row>
    <row r="217" s="13" customFormat="1">
      <c r="B217" s="243"/>
      <c r="C217" s="244"/>
      <c r="D217" s="229" t="s">
        <v>204</v>
      </c>
      <c r="E217" s="245" t="s">
        <v>39</v>
      </c>
      <c r="F217" s="246" t="s">
        <v>207</v>
      </c>
      <c r="G217" s="244"/>
      <c r="H217" s="247">
        <v>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204</v>
      </c>
      <c r="AU217" s="253" t="s">
        <v>87</v>
      </c>
      <c r="AV217" s="13" t="s">
        <v>200</v>
      </c>
      <c r="AW217" s="13" t="s">
        <v>41</v>
      </c>
      <c r="AX217" s="13" t="s">
        <v>87</v>
      </c>
      <c r="AY217" s="253" t="s">
        <v>193</v>
      </c>
    </row>
    <row r="218" s="1" customFormat="1" ht="22.5" customHeight="1">
      <c r="B218" s="39"/>
      <c r="C218" s="264" t="s">
        <v>387</v>
      </c>
      <c r="D218" s="264" t="s">
        <v>375</v>
      </c>
      <c r="E218" s="265" t="s">
        <v>401</v>
      </c>
      <c r="F218" s="266" t="s">
        <v>402</v>
      </c>
      <c r="G218" s="267" t="s">
        <v>153</v>
      </c>
      <c r="H218" s="268">
        <v>2</v>
      </c>
      <c r="I218" s="269"/>
      <c r="J218" s="270">
        <f>ROUND(I218*H218,2)</f>
        <v>0</v>
      </c>
      <c r="K218" s="266" t="s">
        <v>378</v>
      </c>
      <c r="L218" s="271"/>
      <c r="M218" s="272" t="s">
        <v>39</v>
      </c>
      <c r="N218" s="273" t="s">
        <v>53</v>
      </c>
      <c r="O218" s="80"/>
      <c r="P218" s="226">
        <f>O218*H218</f>
        <v>0</v>
      </c>
      <c r="Q218" s="226">
        <v>0.28306999999999999</v>
      </c>
      <c r="R218" s="226">
        <f>Q218*H218</f>
        <v>0.56613999999999998</v>
      </c>
      <c r="S218" s="226">
        <v>0</v>
      </c>
      <c r="T218" s="227">
        <f>S218*H218</f>
        <v>0</v>
      </c>
      <c r="AR218" s="17" t="s">
        <v>379</v>
      </c>
      <c r="AT218" s="17" t="s">
        <v>375</v>
      </c>
      <c r="AU218" s="17" t="s">
        <v>87</v>
      </c>
      <c r="AY218" s="17" t="s">
        <v>193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200</v>
      </c>
      <c r="BK218" s="228">
        <f>ROUND(I218*H218,2)</f>
        <v>0</v>
      </c>
      <c r="BL218" s="17" t="s">
        <v>379</v>
      </c>
      <c r="BM218" s="17" t="s">
        <v>403</v>
      </c>
    </row>
    <row r="219" s="1" customFormat="1">
      <c r="B219" s="39"/>
      <c r="C219" s="40"/>
      <c r="D219" s="229" t="s">
        <v>247</v>
      </c>
      <c r="E219" s="40"/>
      <c r="F219" s="230" t="s">
        <v>404</v>
      </c>
      <c r="G219" s="40"/>
      <c r="H219" s="40"/>
      <c r="I219" s="144"/>
      <c r="J219" s="40"/>
      <c r="K219" s="40"/>
      <c r="L219" s="44"/>
      <c r="M219" s="231"/>
      <c r="N219" s="80"/>
      <c r="O219" s="80"/>
      <c r="P219" s="80"/>
      <c r="Q219" s="80"/>
      <c r="R219" s="80"/>
      <c r="S219" s="80"/>
      <c r="T219" s="81"/>
      <c r="AT219" s="17" t="s">
        <v>247</v>
      </c>
      <c r="AU219" s="17" t="s">
        <v>87</v>
      </c>
    </row>
    <row r="220" s="12" customFormat="1">
      <c r="B220" s="232"/>
      <c r="C220" s="233"/>
      <c r="D220" s="229" t="s">
        <v>204</v>
      </c>
      <c r="E220" s="234" t="s">
        <v>39</v>
      </c>
      <c r="F220" s="235" t="s">
        <v>522</v>
      </c>
      <c r="G220" s="233"/>
      <c r="H220" s="236">
        <v>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204</v>
      </c>
      <c r="AU220" s="242" t="s">
        <v>87</v>
      </c>
      <c r="AV220" s="12" t="s">
        <v>89</v>
      </c>
      <c r="AW220" s="12" t="s">
        <v>41</v>
      </c>
      <c r="AX220" s="12" t="s">
        <v>80</v>
      </c>
      <c r="AY220" s="242" t="s">
        <v>193</v>
      </c>
    </row>
    <row r="221" s="13" customFormat="1">
      <c r="B221" s="243"/>
      <c r="C221" s="244"/>
      <c r="D221" s="229" t="s">
        <v>204</v>
      </c>
      <c r="E221" s="245" t="s">
        <v>39</v>
      </c>
      <c r="F221" s="246" t="s">
        <v>207</v>
      </c>
      <c r="G221" s="244"/>
      <c r="H221" s="247">
        <v>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204</v>
      </c>
      <c r="AU221" s="253" t="s">
        <v>87</v>
      </c>
      <c r="AV221" s="13" t="s">
        <v>200</v>
      </c>
      <c r="AW221" s="13" t="s">
        <v>41</v>
      </c>
      <c r="AX221" s="13" t="s">
        <v>87</v>
      </c>
      <c r="AY221" s="253" t="s">
        <v>193</v>
      </c>
    </row>
    <row r="222" s="1" customFormat="1" ht="22.5" customHeight="1">
      <c r="B222" s="39"/>
      <c r="C222" s="264" t="s">
        <v>391</v>
      </c>
      <c r="D222" s="264" t="s">
        <v>375</v>
      </c>
      <c r="E222" s="265" t="s">
        <v>406</v>
      </c>
      <c r="F222" s="266" t="s">
        <v>407</v>
      </c>
      <c r="G222" s="267" t="s">
        <v>153</v>
      </c>
      <c r="H222" s="268">
        <v>2128</v>
      </c>
      <c r="I222" s="269"/>
      <c r="J222" s="270">
        <f>ROUND(I222*H222,2)</f>
        <v>0</v>
      </c>
      <c r="K222" s="266" t="s">
        <v>199</v>
      </c>
      <c r="L222" s="271"/>
      <c r="M222" s="272" t="s">
        <v>39</v>
      </c>
      <c r="N222" s="273" t="s">
        <v>53</v>
      </c>
      <c r="O222" s="80"/>
      <c r="P222" s="226">
        <f>O222*H222</f>
        <v>0</v>
      </c>
      <c r="Q222" s="226">
        <v>0.00123</v>
      </c>
      <c r="R222" s="226">
        <f>Q222*H222</f>
        <v>2.6174399999999998</v>
      </c>
      <c r="S222" s="226">
        <v>0</v>
      </c>
      <c r="T222" s="227">
        <f>S222*H222</f>
        <v>0</v>
      </c>
      <c r="AR222" s="17" t="s">
        <v>379</v>
      </c>
      <c r="AT222" s="17" t="s">
        <v>375</v>
      </c>
      <c r="AU222" s="17" t="s">
        <v>87</v>
      </c>
      <c r="AY222" s="17" t="s">
        <v>193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200</v>
      </c>
      <c r="BK222" s="228">
        <f>ROUND(I222*H222,2)</f>
        <v>0</v>
      </c>
      <c r="BL222" s="17" t="s">
        <v>379</v>
      </c>
      <c r="BM222" s="17" t="s">
        <v>408</v>
      </c>
    </row>
    <row r="223" s="12" customFormat="1">
      <c r="B223" s="232"/>
      <c r="C223" s="233"/>
      <c r="D223" s="229" t="s">
        <v>204</v>
      </c>
      <c r="E223" s="234" t="s">
        <v>39</v>
      </c>
      <c r="F223" s="235" t="s">
        <v>553</v>
      </c>
      <c r="G223" s="233"/>
      <c r="H223" s="236">
        <v>2128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204</v>
      </c>
      <c r="AU223" s="242" t="s">
        <v>87</v>
      </c>
      <c r="AV223" s="12" t="s">
        <v>89</v>
      </c>
      <c r="AW223" s="12" t="s">
        <v>41</v>
      </c>
      <c r="AX223" s="12" t="s">
        <v>80</v>
      </c>
      <c r="AY223" s="242" t="s">
        <v>193</v>
      </c>
    </row>
    <row r="224" s="13" customFormat="1">
      <c r="B224" s="243"/>
      <c r="C224" s="244"/>
      <c r="D224" s="229" t="s">
        <v>204</v>
      </c>
      <c r="E224" s="245" t="s">
        <v>39</v>
      </c>
      <c r="F224" s="246" t="s">
        <v>207</v>
      </c>
      <c r="G224" s="244"/>
      <c r="H224" s="247">
        <v>2128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204</v>
      </c>
      <c r="AU224" s="253" t="s">
        <v>87</v>
      </c>
      <c r="AV224" s="13" t="s">
        <v>200</v>
      </c>
      <c r="AW224" s="13" t="s">
        <v>41</v>
      </c>
      <c r="AX224" s="13" t="s">
        <v>87</v>
      </c>
      <c r="AY224" s="253" t="s">
        <v>193</v>
      </c>
    </row>
    <row r="225" s="1" customFormat="1" ht="22.5" customHeight="1">
      <c r="B225" s="39"/>
      <c r="C225" s="264" t="s">
        <v>396</v>
      </c>
      <c r="D225" s="264" t="s">
        <v>375</v>
      </c>
      <c r="E225" s="265" t="s">
        <v>411</v>
      </c>
      <c r="F225" s="266" t="s">
        <v>412</v>
      </c>
      <c r="G225" s="267" t="s">
        <v>153</v>
      </c>
      <c r="H225" s="268">
        <v>3156</v>
      </c>
      <c r="I225" s="269"/>
      <c r="J225" s="270">
        <f>ROUND(I225*H225,2)</f>
        <v>0</v>
      </c>
      <c r="K225" s="266" t="s">
        <v>199</v>
      </c>
      <c r="L225" s="271"/>
      <c r="M225" s="272" t="s">
        <v>39</v>
      </c>
      <c r="N225" s="273" t="s">
        <v>53</v>
      </c>
      <c r="O225" s="80"/>
      <c r="P225" s="226">
        <f>O225*H225</f>
        <v>0</v>
      </c>
      <c r="Q225" s="226">
        <v>9.0000000000000006E-05</v>
      </c>
      <c r="R225" s="226">
        <f>Q225*H225</f>
        <v>0.28404000000000001</v>
      </c>
      <c r="S225" s="226">
        <v>0</v>
      </c>
      <c r="T225" s="227">
        <f>S225*H225</f>
        <v>0</v>
      </c>
      <c r="AR225" s="17" t="s">
        <v>242</v>
      </c>
      <c r="AT225" s="17" t="s">
        <v>375</v>
      </c>
      <c r="AU225" s="17" t="s">
        <v>87</v>
      </c>
      <c r="AY225" s="17" t="s">
        <v>193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200</v>
      </c>
      <c r="BK225" s="228">
        <f>ROUND(I225*H225,2)</f>
        <v>0</v>
      </c>
      <c r="BL225" s="17" t="s">
        <v>200</v>
      </c>
      <c r="BM225" s="17" t="s">
        <v>413</v>
      </c>
    </row>
    <row r="226" s="12" customFormat="1">
      <c r="B226" s="232"/>
      <c r="C226" s="233"/>
      <c r="D226" s="229" t="s">
        <v>204</v>
      </c>
      <c r="E226" s="234" t="s">
        <v>39</v>
      </c>
      <c r="F226" s="235" t="s">
        <v>554</v>
      </c>
      <c r="G226" s="233"/>
      <c r="H226" s="236">
        <v>3156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204</v>
      </c>
      <c r="AU226" s="242" t="s">
        <v>87</v>
      </c>
      <c r="AV226" s="12" t="s">
        <v>89</v>
      </c>
      <c r="AW226" s="12" t="s">
        <v>41</v>
      </c>
      <c r="AX226" s="12" t="s">
        <v>80</v>
      </c>
      <c r="AY226" s="242" t="s">
        <v>193</v>
      </c>
    </row>
    <row r="227" s="13" customFormat="1">
      <c r="B227" s="243"/>
      <c r="C227" s="244"/>
      <c r="D227" s="229" t="s">
        <v>204</v>
      </c>
      <c r="E227" s="245" t="s">
        <v>39</v>
      </c>
      <c r="F227" s="246" t="s">
        <v>207</v>
      </c>
      <c r="G227" s="244"/>
      <c r="H227" s="247">
        <v>3156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204</v>
      </c>
      <c r="AU227" s="253" t="s">
        <v>87</v>
      </c>
      <c r="AV227" s="13" t="s">
        <v>200</v>
      </c>
      <c r="AW227" s="13" t="s">
        <v>41</v>
      </c>
      <c r="AX227" s="13" t="s">
        <v>87</v>
      </c>
      <c r="AY227" s="253" t="s">
        <v>193</v>
      </c>
    </row>
    <row r="228" s="1" customFormat="1" ht="22.5" customHeight="1">
      <c r="B228" s="39"/>
      <c r="C228" s="264" t="s">
        <v>400</v>
      </c>
      <c r="D228" s="264" t="s">
        <v>375</v>
      </c>
      <c r="E228" s="265" t="s">
        <v>416</v>
      </c>
      <c r="F228" s="266" t="s">
        <v>417</v>
      </c>
      <c r="G228" s="267" t="s">
        <v>153</v>
      </c>
      <c r="H228" s="268">
        <v>3156</v>
      </c>
      <c r="I228" s="269"/>
      <c r="J228" s="270">
        <f>ROUND(I228*H228,2)</f>
        <v>0</v>
      </c>
      <c r="K228" s="266" t="s">
        <v>378</v>
      </c>
      <c r="L228" s="271"/>
      <c r="M228" s="272" t="s">
        <v>39</v>
      </c>
      <c r="N228" s="273" t="s">
        <v>53</v>
      </c>
      <c r="O228" s="80"/>
      <c r="P228" s="226">
        <f>O228*H228</f>
        <v>0</v>
      </c>
      <c r="Q228" s="226">
        <v>0.00040999999999999999</v>
      </c>
      <c r="R228" s="226">
        <f>Q228*H228</f>
        <v>1.29396</v>
      </c>
      <c r="S228" s="226">
        <v>0</v>
      </c>
      <c r="T228" s="227">
        <f>S228*H228</f>
        <v>0</v>
      </c>
      <c r="AR228" s="17" t="s">
        <v>242</v>
      </c>
      <c r="AT228" s="17" t="s">
        <v>375</v>
      </c>
      <c r="AU228" s="17" t="s">
        <v>87</v>
      </c>
      <c r="AY228" s="17" t="s">
        <v>193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200</v>
      </c>
      <c r="BK228" s="228">
        <f>ROUND(I228*H228,2)</f>
        <v>0</v>
      </c>
      <c r="BL228" s="17" t="s">
        <v>200</v>
      </c>
      <c r="BM228" s="17" t="s">
        <v>418</v>
      </c>
    </row>
    <row r="229" s="12" customFormat="1">
      <c r="B229" s="232"/>
      <c r="C229" s="233"/>
      <c r="D229" s="229" t="s">
        <v>204</v>
      </c>
      <c r="E229" s="234" t="s">
        <v>39</v>
      </c>
      <c r="F229" s="235" t="s">
        <v>554</v>
      </c>
      <c r="G229" s="233"/>
      <c r="H229" s="236">
        <v>3156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204</v>
      </c>
      <c r="AU229" s="242" t="s">
        <v>87</v>
      </c>
      <c r="AV229" s="12" t="s">
        <v>89</v>
      </c>
      <c r="AW229" s="12" t="s">
        <v>41</v>
      </c>
      <c r="AX229" s="12" t="s">
        <v>80</v>
      </c>
      <c r="AY229" s="242" t="s">
        <v>193</v>
      </c>
    </row>
    <row r="230" s="13" customFormat="1">
      <c r="B230" s="243"/>
      <c r="C230" s="244"/>
      <c r="D230" s="229" t="s">
        <v>204</v>
      </c>
      <c r="E230" s="245" t="s">
        <v>39</v>
      </c>
      <c r="F230" s="246" t="s">
        <v>207</v>
      </c>
      <c r="G230" s="244"/>
      <c r="H230" s="247">
        <v>3156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204</v>
      </c>
      <c r="AU230" s="253" t="s">
        <v>87</v>
      </c>
      <c r="AV230" s="13" t="s">
        <v>200</v>
      </c>
      <c r="AW230" s="13" t="s">
        <v>41</v>
      </c>
      <c r="AX230" s="13" t="s">
        <v>87</v>
      </c>
      <c r="AY230" s="253" t="s">
        <v>193</v>
      </c>
    </row>
    <row r="231" s="1" customFormat="1" ht="22.5" customHeight="1">
      <c r="B231" s="39"/>
      <c r="C231" s="264" t="s">
        <v>405</v>
      </c>
      <c r="D231" s="264" t="s">
        <v>375</v>
      </c>
      <c r="E231" s="265" t="s">
        <v>430</v>
      </c>
      <c r="F231" s="266" t="s">
        <v>431</v>
      </c>
      <c r="G231" s="267" t="s">
        <v>153</v>
      </c>
      <c r="H231" s="268">
        <v>3156</v>
      </c>
      <c r="I231" s="269"/>
      <c r="J231" s="270">
        <f>ROUND(I231*H231,2)</f>
        <v>0</v>
      </c>
      <c r="K231" s="266" t="s">
        <v>199</v>
      </c>
      <c r="L231" s="271"/>
      <c r="M231" s="272" t="s">
        <v>39</v>
      </c>
      <c r="N231" s="273" t="s">
        <v>53</v>
      </c>
      <c r="O231" s="80"/>
      <c r="P231" s="226">
        <f>O231*H231</f>
        <v>0</v>
      </c>
      <c r="Q231" s="226">
        <v>5.0000000000000002E-05</v>
      </c>
      <c r="R231" s="226">
        <f>Q231*H231</f>
        <v>0.1578</v>
      </c>
      <c r="S231" s="226">
        <v>0</v>
      </c>
      <c r="T231" s="227">
        <f>S231*H231</f>
        <v>0</v>
      </c>
      <c r="AR231" s="17" t="s">
        <v>242</v>
      </c>
      <c r="AT231" s="17" t="s">
        <v>375</v>
      </c>
      <c r="AU231" s="17" t="s">
        <v>87</v>
      </c>
      <c r="AY231" s="17" t="s">
        <v>193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200</v>
      </c>
      <c r="BK231" s="228">
        <f>ROUND(I231*H231,2)</f>
        <v>0</v>
      </c>
      <c r="BL231" s="17" t="s">
        <v>200</v>
      </c>
      <c r="BM231" s="17" t="s">
        <v>432</v>
      </c>
    </row>
    <row r="232" s="12" customFormat="1">
      <c r="B232" s="232"/>
      <c r="C232" s="233"/>
      <c r="D232" s="229" t="s">
        <v>204</v>
      </c>
      <c r="E232" s="234" t="s">
        <v>39</v>
      </c>
      <c r="F232" s="235" t="s">
        <v>554</v>
      </c>
      <c r="G232" s="233"/>
      <c r="H232" s="236">
        <v>3156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204</v>
      </c>
      <c r="AU232" s="242" t="s">
        <v>87</v>
      </c>
      <c r="AV232" s="12" t="s">
        <v>89</v>
      </c>
      <c r="AW232" s="12" t="s">
        <v>41</v>
      </c>
      <c r="AX232" s="12" t="s">
        <v>80</v>
      </c>
      <c r="AY232" s="242" t="s">
        <v>193</v>
      </c>
    </row>
    <row r="233" s="13" customFormat="1">
      <c r="B233" s="243"/>
      <c r="C233" s="244"/>
      <c r="D233" s="229" t="s">
        <v>204</v>
      </c>
      <c r="E233" s="245" t="s">
        <v>39</v>
      </c>
      <c r="F233" s="246" t="s">
        <v>207</v>
      </c>
      <c r="G233" s="244"/>
      <c r="H233" s="247">
        <v>3156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204</v>
      </c>
      <c r="AU233" s="253" t="s">
        <v>87</v>
      </c>
      <c r="AV233" s="13" t="s">
        <v>200</v>
      </c>
      <c r="AW233" s="13" t="s">
        <v>41</v>
      </c>
      <c r="AX233" s="13" t="s">
        <v>87</v>
      </c>
      <c r="AY233" s="253" t="s">
        <v>193</v>
      </c>
    </row>
    <row r="234" s="1" customFormat="1" ht="22.5" customHeight="1">
      <c r="B234" s="39"/>
      <c r="C234" s="264" t="s">
        <v>410</v>
      </c>
      <c r="D234" s="264" t="s">
        <v>375</v>
      </c>
      <c r="E234" s="265" t="s">
        <v>434</v>
      </c>
      <c r="F234" s="266" t="s">
        <v>435</v>
      </c>
      <c r="G234" s="267" t="s">
        <v>153</v>
      </c>
      <c r="H234" s="268">
        <v>2642</v>
      </c>
      <c r="I234" s="269"/>
      <c r="J234" s="270">
        <f>ROUND(I234*H234,2)</f>
        <v>0</v>
      </c>
      <c r="K234" s="266" t="s">
        <v>199</v>
      </c>
      <c r="L234" s="271"/>
      <c r="M234" s="272" t="s">
        <v>39</v>
      </c>
      <c r="N234" s="273" t="s">
        <v>53</v>
      </c>
      <c r="O234" s="80"/>
      <c r="P234" s="226">
        <f>O234*H234</f>
        <v>0</v>
      </c>
      <c r="Q234" s="226">
        <v>0.00018000000000000001</v>
      </c>
      <c r="R234" s="226">
        <f>Q234*H234</f>
        <v>0.47556000000000004</v>
      </c>
      <c r="S234" s="226">
        <v>0</v>
      </c>
      <c r="T234" s="227">
        <f>S234*H234</f>
        <v>0</v>
      </c>
      <c r="AR234" s="17" t="s">
        <v>242</v>
      </c>
      <c r="AT234" s="17" t="s">
        <v>375</v>
      </c>
      <c r="AU234" s="17" t="s">
        <v>87</v>
      </c>
      <c r="AY234" s="17" t="s">
        <v>193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200</v>
      </c>
      <c r="BK234" s="228">
        <f>ROUND(I234*H234,2)</f>
        <v>0</v>
      </c>
      <c r="BL234" s="17" t="s">
        <v>200</v>
      </c>
      <c r="BM234" s="17" t="s">
        <v>436</v>
      </c>
    </row>
    <row r="235" s="12" customFormat="1">
      <c r="B235" s="232"/>
      <c r="C235" s="233"/>
      <c r="D235" s="229" t="s">
        <v>204</v>
      </c>
      <c r="E235" s="234" t="s">
        <v>39</v>
      </c>
      <c r="F235" s="235" t="s">
        <v>523</v>
      </c>
      <c r="G235" s="233"/>
      <c r="H235" s="236">
        <v>2642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204</v>
      </c>
      <c r="AU235" s="242" t="s">
        <v>87</v>
      </c>
      <c r="AV235" s="12" t="s">
        <v>89</v>
      </c>
      <c r="AW235" s="12" t="s">
        <v>41</v>
      </c>
      <c r="AX235" s="12" t="s">
        <v>80</v>
      </c>
      <c r="AY235" s="242" t="s">
        <v>193</v>
      </c>
    </row>
    <row r="236" s="13" customFormat="1">
      <c r="B236" s="243"/>
      <c r="C236" s="244"/>
      <c r="D236" s="229" t="s">
        <v>204</v>
      </c>
      <c r="E236" s="245" t="s">
        <v>39</v>
      </c>
      <c r="F236" s="246" t="s">
        <v>207</v>
      </c>
      <c r="G236" s="244"/>
      <c r="H236" s="247">
        <v>2642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204</v>
      </c>
      <c r="AU236" s="253" t="s">
        <v>87</v>
      </c>
      <c r="AV236" s="13" t="s">
        <v>200</v>
      </c>
      <c r="AW236" s="13" t="s">
        <v>41</v>
      </c>
      <c r="AX236" s="13" t="s">
        <v>87</v>
      </c>
      <c r="AY236" s="253" t="s">
        <v>193</v>
      </c>
    </row>
    <row r="237" s="1" customFormat="1" ht="22.5" customHeight="1">
      <c r="B237" s="39"/>
      <c r="C237" s="264" t="s">
        <v>415</v>
      </c>
      <c r="D237" s="264" t="s">
        <v>375</v>
      </c>
      <c r="E237" s="265" t="s">
        <v>443</v>
      </c>
      <c r="F237" s="266" t="s">
        <v>444</v>
      </c>
      <c r="G237" s="267" t="s">
        <v>153</v>
      </c>
      <c r="H237" s="268">
        <v>3156</v>
      </c>
      <c r="I237" s="269"/>
      <c r="J237" s="270">
        <f>ROUND(I237*H237,2)</f>
        <v>0</v>
      </c>
      <c r="K237" s="266" t="s">
        <v>199</v>
      </c>
      <c r="L237" s="271"/>
      <c r="M237" s="272" t="s">
        <v>39</v>
      </c>
      <c r="N237" s="273" t="s">
        <v>53</v>
      </c>
      <c r="O237" s="80"/>
      <c r="P237" s="226">
        <f>O237*H237</f>
        <v>0</v>
      </c>
      <c r="Q237" s="226">
        <v>0.00014999999999999999</v>
      </c>
      <c r="R237" s="226">
        <f>Q237*H237</f>
        <v>0.47339999999999993</v>
      </c>
      <c r="S237" s="226">
        <v>0</v>
      </c>
      <c r="T237" s="227">
        <f>S237*H237</f>
        <v>0</v>
      </c>
      <c r="AR237" s="17" t="s">
        <v>242</v>
      </c>
      <c r="AT237" s="17" t="s">
        <v>375</v>
      </c>
      <c r="AU237" s="17" t="s">
        <v>87</v>
      </c>
      <c r="AY237" s="17" t="s">
        <v>193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200</v>
      </c>
      <c r="BK237" s="228">
        <f>ROUND(I237*H237,2)</f>
        <v>0</v>
      </c>
      <c r="BL237" s="17" t="s">
        <v>200</v>
      </c>
      <c r="BM237" s="17" t="s">
        <v>445</v>
      </c>
    </row>
    <row r="238" s="12" customFormat="1">
      <c r="B238" s="232"/>
      <c r="C238" s="233"/>
      <c r="D238" s="229" t="s">
        <v>204</v>
      </c>
      <c r="E238" s="234" t="s">
        <v>39</v>
      </c>
      <c r="F238" s="235" t="s">
        <v>554</v>
      </c>
      <c r="G238" s="233"/>
      <c r="H238" s="236">
        <v>3156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204</v>
      </c>
      <c r="AU238" s="242" t="s">
        <v>87</v>
      </c>
      <c r="AV238" s="12" t="s">
        <v>89</v>
      </c>
      <c r="AW238" s="12" t="s">
        <v>41</v>
      </c>
      <c r="AX238" s="12" t="s">
        <v>80</v>
      </c>
      <c r="AY238" s="242" t="s">
        <v>193</v>
      </c>
    </row>
    <row r="239" s="13" customFormat="1">
      <c r="B239" s="243"/>
      <c r="C239" s="244"/>
      <c r="D239" s="229" t="s">
        <v>204</v>
      </c>
      <c r="E239" s="245" t="s">
        <v>39</v>
      </c>
      <c r="F239" s="246" t="s">
        <v>207</v>
      </c>
      <c r="G239" s="244"/>
      <c r="H239" s="247">
        <v>3156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204</v>
      </c>
      <c r="AU239" s="253" t="s">
        <v>87</v>
      </c>
      <c r="AV239" s="13" t="s">
        <v>200</v>
      </c>
      <c r="AW239" s="13" t="s">
        <v>41</v>
      </c>
      <c r="AX239" s="13" t="s">
        <v>87</v>
      </c>
      <c r="AY239" s="253" t="s">
        <v>193</v>
      </c>
    </row>
    <row r="240" s="1" customFormat="1" ht="22.5" customHeight="1">
      <c r="B240" s="39"/>
      <c r="C240" s="217" t="s">
        <v>419</v>
      </c>
      <c r="D240" s="217" t="s">
        <v>196</v>
      </c>
      <c r="E240" s="218" t="s">
        <v>447</v>
      </c>
      <c r="F240" s="219" t="s">
        <v>448</v>
      </c>
      <c r="G240" s="220" t="s">
        <v>153</v>
      </c>
      <c r="H240" s="221">
        <v>2</v>
      </c>
      <c r="I240" s="222"/>
      <c r="J240" s="223">
        <f>ROUND(I240*H240,2)</f>
        <v>0</v>
      </c>
      <c r="K240" s="219" t="s">
        <v>199</v>
      </c>
      <c r="L240" s="44"/>
      <c r="M240" s="224" t="s">
        <v>39</v>
      </c>
      <c r="N240" s="225" t="s">
        <v>53</v>
      </c>
      <c r="O240" s="8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AR240" s="17" t="s">
        <v>379</v>
      </c>
      <c r="AT240" s="17" t="s">
        <v>196</v>
      </c>
      <c r="AU240" s="17" t="s">
        <v>87</v>
      </c>
      <c r="AY240" s="17" t="s">
        <v>193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200</v>
      </c>
      <c r="BK240" s="228">
        <f>ROUND(I240*H240,2)</f>
        <v>0</v>
      </c>
      <c r="BL240" s="17" t="s">
        <v>379</v>
      </c>
      <c r="BM240" s="17" t="s">
        <v>449</v>
      </c>
    </row>
    <row r="241" s="1" customFormat="1" ht="22.5" customHeight="1">
      <c r="B241" s="39"/>
      <c r="C241" s="217" t="s">
        <v>424</v>
      </c>
      <c r="D241" s="217" t="s">
        <v>196</v>
      </c>
      <c r="E241" s="218" t="s">
        <v>451</v>
      </c>
      <c r="F241" s="219" t="s">
        <v>452</v>
      </c>
      <c r="G241" s="220" t="s">
        <v>153</v>
      </c>
      <c r="H241" s="221">
        <v>2</v>
      </c>
      <c r="I241" s="222"/>
      <c r="J241" s="223">
        <f>ROUND(I241*H241,2)</f>
        <v>0</v>
      </c>
      <c r="K241" s="219" t="s">
        <v>199</v>
      </c>
      <c r="L241" s="44"/>
      <c r="M241" s="224" t="s">
        <v>39</v>
      </c>
      <c r="N241" s="225" t="s">
        <v>53</v>
      </c>
      <c r="O241" s="8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AR241" s="17" t="s">
        <v>379</v>
      </c>
      <c r="AT241" s="17" t="s">
        <v>196</v>
      </c>
      <c r="AU241" s="17" t="s">
        <v>87</v>
      </c>
      <c r="AY241" s="17" t="s">
        <v>193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200</v>
      </c>
      <c r="BK241" s="228">
        <f>ROUND(I241*H241,2)</f>
        <v>0</v>
      </c>
      <c r="BL241" s="17" t="s">
        <v>379</v>
      </c>
      <c r="BM241" s="17" t="s">
        <v>453</v>
      </c>
    </row>
    <row r="242" s="1" customFormat="1" ht="22.5" customHeight="1">
      <c r="B242" s="39"/>
      <c r="C242" s="217" t="s">
        <v>429</v>
      </c>
      <c r="D242" s="217" t="s">
        <v>196</v>
      </c>
      <c r="E242" s="218" t="s">
        <v>455</v>
      </c>
      <c r="F242" s="219" t="s">
        <v>456</v>
      </c>
      <c r="G242" s="220" t="s">
        <v>153</v>
      </c>
      <c r="H242" s="221">
        <v>28</v>
      </c>
      <c r="I242" s="222"/>
      <c r="J242" s="223">
        <f>ROUND(I242*H242,2)</f>
        <v>0</v>
      </c>
      <c r="K242" s="219" t="s">
        <v>199</v>
      </c>
      <c r="L242" s="44"/>
      <c r="M242" s="224" t="s">
        <v>39</v>
      </c>
      <c r="N242" s="225" t="s">
        <v>53</v>
      </c>
      <c r="O242" s="80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AR242" s="17" t="s">
        <v>379</v>
      </c>
      <c r="AT242" s="17" t="s">
        <v>196</v>
      </c>
      <c r="AU242" s="17" t="s">
        <v>87</v>
      </c>
      <c r="AY242" s="17" t="s">
        <v>193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200</v>
      </c>
      <c r="BK242" s="228">
        <f>ROUND(I242*H242,2)</f>
        <v>0</v>
      </c>
      <c r="BL242" s="17" t="s">
        <v>379</v>
      </c>
      <c r="BM242" s="17" t="s">
        <v>457</v>
      </c>
    </row>
    <row r="243" s="12" customFormat="1">
      <c r="B243" s="232"/>
      <c r="C243" s="233"/>
      <c r="D243" s="229" t="s">
        <v>204</v>
      </c>
      <c r="E243" s="234" t="s">
        <v>39</v>
      </c>
      <c r="F243" s="235" t="s">
        <v>555</v>
      </c>
      <c r="G243" s="233"/>
      <c r="H243" s="236">
        <v>28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204</v>
      </c>
      <c r="AU243" s="242" t="s">
        <v>87</v>
      </c>
      <c r="AV243" s="12" t="s">
        <v>89</v>
      </c>
      <c r="AW243" s="12" t="s">
        <v>41</v>
      </c>
      <c r="AX243" s="12" t="s">
        <v>80</v>
      </c>
      <c r="AY243" s="242" t="s">
        <v>193</v>
      </c>
    </row>
    <row r="244" s="13" customFormat="1">
      <c r="B244" s="243"/>
      <c r="C244" s="244"/>
      <c r="D244" s="229" t="s">
        <v>204</v>
      </c>
      <c r="E244" s="245" t="s">
        <v>39</v>
      </c>
      <c r="F244" s="246" t="s">
        <v>207</v>
      </c>
      <c r="G244" s="244"/>
      <c r="H244" s="247">
        <v>28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204</v>
      </c>
      <c r="AU244" s="253" t="s">
        <v>87</v>
      </c>
      <c r="AV244" s="13" t="s">
        <v>200</v>
      </c>
      <c r="AW244" s="13" t="s">
        <v>41</v>
      </c>
      <c r="AX244" s="13" t="s">
        <v>87</v>
      </c>
      <c r="AY244" s="253" t="s">
        <v>193</v>
      </c>
    </row>
    <row r="245" s="1" customFormat="1" ht="33.75" customHeight="1">
      <c r="B245" s="39"/>
      <c r="C245" s="217" t="s">
        <v>433</v>
      </c>
      <c r="D245" s="217" t="s">
        <v>196</v>
      </c>
      <c r="E245" s="218" t="s">
        <v>460</v>
      </c>
      <c r="F245" s="219" t="s">
        <v>461</v>
      </c>
      <c r="G245" s="220" t="s">
        <v>160</v>
      </c>
      <c r="H245" s="221">
        <v>1827.806</v>
      </c>
      <c r="I245" s="222"/>
      <c r="J245" s="223">
        <f>ROUND(I245*H245,2)</f>
        <v>0</v>
      </c>
      <c r="K245" s="219" t="s">
        <v>199</v>
      </c>
      <c r="L245" s="44"/>
      <c r="M245" s="224" t="s">
        <v>39</v>
      </c>
      <c r="N245" s="225" t="s">
        <v>53</v>
      </c>
      <c r="O245" s="8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AR245" s="17" t="s">
        <v>379</v>
      </c>
      <c r="AT245" s="17" t="s">
        <v>196</v>
      </c>
      <c r="AU245" s="17" t="s">
        <v>87</v>
      </c>
      <c r="AY245" s="17" t="s">
        <v>193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200</v>
      </c>
      <c r="BK245" s="228">
        <f>ROUND(I245*H245,2)</f>
        <v>0</v>
      </c>
      <c r="BL245" s="17" t="s">
        <v>379</v>
      </c>
      <c r="BM245" s="17" t="s">
        <v>462</v>
      </c>
    </row>
    <row r="246" s="1" customFormat="1">
      <c r="B246" s="39"/>
      <c r="C246" s="40"/>
      <c r="D246" s="229" t="s">
        <v>202</v>
      </c>
      <c r="E246" s="40"/>
      <c r="F246" s="230" t="s">
        <v>463</v>
      </c>
      <c r="G246" s="40"/>
      <c r="H246" s="40"/>
      <c r="I246" s="144"/>
      <c r="J246" s="40"/>
      <c r="K246" s="40"/>
      <c r="L246" s="44"/>
      <c r="M246" s="231"/>
      <c r="N246" s="80"/>
      <c r="O246" s="80"/>
      <c r="P246" s="80"/>
      <c r="Q246" s="80"/>
      <c r="R246" s="80"/>
      <c r="S246" s="80"/>
      <c r="T246" s="81"/>
      <c r="AT246" s="17" t="s">
        <v>202</v>
      </c>
      <c r="AU246" s="17" t="s">
        <v>87</v>
      </c>
    </row>
    <row r="247" s="12" customFormat="1">
      <c r="B247" s="232"/>
      <c r="C247" s="233"/>
      <c r="D247" s="229" t="s">
        <v>204</v>
      </c>
      <c r="E247" s="234" t="s">
        <v>39</v>
      </c>
      <c r="F247" s="235" t="s">
        <v>525</v>
      </c>
      <c r="G247" s="233"/>
      <c r="H247" s="236">
        <v>1821.906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204</v>
      </c>
      <c r="AU247" s="242" t="s">
        <v>87</v>
      </c>
      <c r="AV247" s="12" t="s">
        <v>89</v>
      </c>
      <c r="AW247" s="12" t="s">
        <v>41</v>
      </c>
      <c r="AX247" s="12" t="s">
        <v>80</v>
      </c>
      <c r="AY247" s="242" t="s">
        <v>193</v>
      </c>
    </row>
    <row r="248" s="12" customFormat="1">
      <c r="B248" s="232"/>
      <c r="C248" s="233"/>
      <c r="D248" s="229" t="s">
        <v>204</v>
      </c>
      <c r="E248" s="234" t="s">
        <v>39</v>
      </c>
      <c r="F248" s="235" t="s">
        <v>158</v>
      </c>
      <c r="G248" s="233"/>
      <c r="H248" s="236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204</v>
      </c>
      <c r="AU248" s="242" t="s">
        <v>87</v>
      </c>
      <c r="AV248" s="12" t="s">
        <v>89</v>
      </c>
      <c r="AW248" s="12" t="s">
        <v>41</v>
      </c>
      <c r="AX248" s="12" t="s">
        <v>80</v>
      </c>
      <c r="AY248" s="242" t="s">
        <v>193</v>
      </c>
    </row>
    <row r="249" s="12" customFormat="1">
      <c r="B249" s="232"/>
      <c r="C249" s="233"/>
      <c r="D249" s="229" t="s">
        <v>204</v>
      </c>
      <c r="E249" s="234" t="s">
        <v>39</v>
      </c>
      <c r="F249" s="235" t="s">
        <v>527</v>
      </c>
      <c r="G249" s="233"/>
      <c r="H249" s="236">
        <v>4.9000000000000004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204</v>
      </c>
      <c r="AU249" s="242" t="s">
        <v>87</v>
      </c>
      <c r="AV249" s="12" t="s">
        <v>89</v>
      </c>
      <c r="AW249" s="12" t="s">
        <v>41</v>
      </c>
      <c r="AX249" s="12" t="s">
        <v>80</v>
      </c>
      <c r="AY249" s="242" t="s">
        <v>193</v>
      </c>
    </row>
    <row r="250" s="13" customFormat="1">
      <c r="B250" s="243"/>
      <c r="C250" s="244"/>
      <c r="D250" s="229" t="s">
        <v>204</v>
      </c>
      <c r="E250" s="245" t="s">
        <v>39</v>
      </c>
      <c r="F250" s="246" t="s">
        <v>207</v>
      </c>
      <c r="G250" s="244"/>
      <c r="H250" s="247">
        <v>1827.806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204</v>
      </c>
      <c r="AU250" s="253" t="s">
        <v>87</v>
      </c>
      <c r="AV250" s="13" t="s">
        <v>200</v>
      </c>
      <c r="AW250" s="13" t="s">
        <v>41</v>
      </c>
      <c r="AX250" s="13" t="s">
        <v>87</v>
      </c>
      <c r="AY250" s="253" t="s">
        <v>193</v>
      </c>
    </row>
    <row r="251" s="11" customFormat="1" ht="25.92" customHeight="1">
      <c r="B251" s="201"/>
      <c r="C251" s="202"/>
      <c r="D251" s="203" t="s">
        <v>79</v>
      </c>
      <c r="E251" s="204" t="s">
        <v>105</v>
      </c>
      <c r="F251" s="204" t="s">
        <v>102</v>
      </c>
      <c r="G251" s="202"/>
      <c r="H251" s="202"/>
      <c r="I251" s="205"/>
      <c r="J251" s="206">
        <f>BK251</f>
        <v>0</v>
      </c>
      <c r="K251" s="202"/>
      <c r="L251" s="207"/>
      <c r="M251" s="208"/>
      <c r="N251" s="209"/>
      <c r="O251" s="209"/>
      <c r="P251" s="210">
        <f>SUM(P252:P286)</f>
        <v>0</v>
      </c>
      <c r="Q251" s="209"/>
      <c r="R251" s="210">
        <f>SUM(R252:R286)</f>
        <v>0</v>
      </c>
      <c r="S251" s="209"/>
      <c r="T251" s="211">
        <f>SUM(T252:T286)</f>
        <v>0</v>
      </c>
      <c r="AR251" s="212" t="s">
        <v>194</v>
      </c>
      <c r="AT251" s="213" t="s">
        <v>79</v>
      </c>
      <c r="AU251" s="213" t="s">
        <v>80</v>
      </c>
      <c r="AY251" s="212" t="s">
        <v>193</v>
      </c>
      <c r="BK251" s="214">
        <f>SUM(BK252:BK286)</f>
        <v>0</v>
      </c>
    </row>
    <row r="252" s="1" customFormat="1" ht="33.75" customHeight="1">
      <c r="B252" s="39"/>
      <c r="C252" s="217" t="s">
        <v>437</v>
      </c>
      <c r="D252" s="217" t="s">
        <v>196</v>
      </c>
      <c r="E252" s="218" t="s">
        <v>465</v>
      </c>
      <c r="F252" s="219" t="s">
        <v>466</v>
      </c>
      <c r="G252" s="220" t="s">
        <v>160</v>
      </c>
      <c r="H252" s="221">
        <v>13.818</v>
      </c>
      <c r="I252" s="222"/>
      <c r="J252" s="223">
        <f>ROUND(I252*H252,2)</f>
        <v>0</v>
      </c>
      <c r="K252" s="219" t="s">
        <v>199</v>
      </c>
      <c r="L252" s="44"/>
      <c r="M252" s="224" t="s">
        <v>39</v>
      </c>
      <c r="N252" s="225" t="s">
        <v>53</v>
      </c>
      <c r="O252" s="8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AR252" s="17" t="s">
        <v>200</v>
      </c>
      <c r="AT252" s="17" t="s">
        <v>196</v>
      </c>
      <c r="AU252" s="17" t="s">
        <v>87</v>
      </c>
      <c r="AY252" s="17" t="s">
        <v>193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200</v>
      </c>
      <c r="BK252" s="228">
        <f>ROUND(I252*H252,2)</f>
        <v>0</v>
      </c>
      <c r="BL252" s="17" t="s">
        <v>200</v>
      </c>
      <c r="BM252" s="17" t="s">
        <v>467</v>
      </c>
    </row>
    <row r="253" s="1" customFormat="1">
      <c r="B253" s="39"/>
      <c r="C253" s="40"/>
      <c r="D253" s="229" t="s">
        <v>202</v>
      </c>
      <c r="E253" s="40"/>
      <c r="F253" s="230" t="s">
        <v>463</v>
      </c>
      <c r="G253" s="40"/>
      <c r="H253" s="40"/>
      <c r="I253" s="144"/>
      <c r="J253" s="40"/>
      <c r="K253" s="40"/>
      <c r="L253" s="44"/>
      <c r="M253" s="231"/>
      <c r="N253" s="80"/>
      <c r="O253" s="80"/>
      <c r="P253" s="80"/>
      <c r="Q253" s="80"/>
      <c r="R253" s="80"/>
      <c r="S253" s="80"/>
      <c r="T253" s="81"/>
      <c r="AT253" s="17" t="s">
        <v>202</v>
      </c>
      <c r="AU253" s="17" t="s">
        <v>87</v>
      </c>
    </row>
    <row r="254" s="1" customFormat="1">
      <c r="B254" s="39"/>
      <c r="C254" s="40"/>
      <c r="D254" s="229" t="s">
        <v>247</v>
      </c>
      <c r="E254" s="40"/>
      <c r="F254" s="230" t="s">
        <v>468</v>
      </c>
      <c r="G254" s="40"/>
      <c r="H254" s="40"/>
      <c r="I254" s="144"/>
      <c r="J254" s="40"/>
      <c r="K254" s="40"/>
      <c r="L254" s="44"/>
      <c r="M254" s="231"/>
      <c r="N254" s="80"/>
      <c r="O254" s="80"/>
      <c r="P254" s="80"/>
      <c r="Q254" s="80"/>
      <c r="R254" s="80"/>
      <c r="S254" s="80"/>
      <c r="T254" s="81"/>
      <c r="AT254" s="17" t="s">
        <v>247</v>
      </c>
      <c r="AU254" s="17" t="s">
        <v>87</v>
      </c>
    </row>
    <row r="255" s="12" customFormat="1">
      <c r="B255" s="232"/>
      <c r="C255" s="233"/>
      <c r="D255" s="229" t="s">
        <v>204</v>
      </c>
      <c r="E255" s="234" t="s">
        <v>39</v>
      </c>
      <c r="F255" s="235" t="s">
        <v>469</v>
      </c>
      <c r="G255" s="233"/>
      <c r="H255" s="236">
        <v>13.818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204</v>
      </c>
      <c r="AU255" s="242" t="s">
        <v>87</v>
      </c>
      <c r="AV255" s="12" t="s">
        <v>89</v>
      </c>
      <c r="AW255" s="12" t="s">
        <v>41</v>
      </c>
      <c r="AX255" s="12" t="s">
        <v>80</v>
      </c>
      <c r="AY255" s="242" t="s">
        <v>193</v>
      </c>
    </row>
    <row r="256" s="13" customFormat="1">
      <c r="B256" s="243"/>
      <c r="C256" s="244"/>
      <c r="D256" s="229" t="s">
        <v>204</v>
      </c>
      <c r="E256" s="245" t="s">
        <v>39</v>
      </c>
      <c r="F256" s="246" t="s">
        <v>207</v>
      </c>
      <c r="G256" s="244"/>
      <c r="H256" s="247">
        <v>13.818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204</v>
      </c>
      <c r="AU256" s="253" t="s">
        <v>87</v>
      </c>
      <c r="AV256" s="13" t="s">
        <v>200</v>
      </c>
      <c r="AW256" s="13" t="s">
        <v>41</v>
      </c>
      <c r="AX256" s="13" t="s">
        <v>87</v>
      </c>
      <c r="AY256" s="253" t="s">
        <v>193</v>
      </c>
    </row>
    <row r="257" s="1" customFormat="1" ht="78.75" customHeight="1">
      <c r="B257" s="39"/>
      <c r="C257" s="217" t="s">
        <v>442</v>
      </c>
      <c r="D257" s="217" t="s">
        <v>196</v>
      </c>
      <c r="E257" s="218" t="s">
        <v>470</v>
      </c>
      <c r="F257" s="219" t="s">
        <v>471</v>
      </c>
      <c r="G257" s="220" t="s">
        <v>153</v>
      </c>
      <c r="H257" s="221">
        <v>1</v>
      </c>
      <c r="I257" s="222"/>
      <c r="J257" s="223">
        <f>ROUND(I257*H257,2)</f>
        <v>0</v>
      </c>
      <c r="K257" s="219" t="s">
        <v>199</v>
      </c>
      <c r="L257" s="44"/>
      <c r="M257" s="224" t="s">
        <v>39</v>
      </c>
      <c r="N257" s="225" t="s">
        <v>53</v>
      </c>
      <c r="O257" s="8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AR257" s="17" t="s">
        <v>200</v>
      </c>
      <c r="AT257" s="17" t="s">
        <v>196</v>
      </c>
      <c r="AU257" s="17" t="s">
        <v>87</v>
      </c>
      <c r="AY257" s="17" t="s">
        <v>193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200</v>
      </c>
      <c r="BK257" s="228">
        <f>ROUND(I257*H257,2)</f>
        <v>0</v>
      </c>
      <c r="BL257" s="17" t="s">
        <v>200</v>
      </c>
      <c r="BM257" s="17" t="s">
        <v>472</v>
      </c>
    </row>
    <row r="258" s="1" customFormat="1">
      <c r="B258" s="39"/>
      <c r="C258" s="40"/>
      <c r="D258" s="229" t="s">
        <v>202</v>
      </c>
      <c r="E258" s="40"/>
      <c r="F258" s="230" t="s">
        <v>473</v>
      </c>
      <c r="G258" s="40"/>
      <c r="H258" s="40"/>
      <c r="I258" s="144"/>
      <c r="J258" s="40"/>
      <c r="K258" s="40"/>
      <c r="L258" s="44"/>
      <c r="M258" s="231"/>
      <c r="N258" s="80"/>
      <c r="O258" s="80"/>
      <c r="P258" s="80"/>
      <c r="Q258" s="80"/>
      <c r="R258" s="80"/>
      <c r="S258" s="80"/>
      <c r="T258" s="81"/>
      <c r="AT258" s="17" t="s">
        <v>202</v>
      </c>
      <c r="AU258" s="17" t="s">
        <v>87</v>
      </c>
    </row>
    <row r="259" s="12" customFormat="1">
      <c r="B259" s="232"/>
      <c r="C259" s="233"/>
      <c r="D259" s="229" t="s">
        <v>204</v>
      </c>
      <c r="E259" s="234" t="s">
        <v>39</v>
      </c>
      <c r="F259" s="235" t="s">
        <v>474</v>
      </c>
      <c r="G259" s="233"/>
      <c r="H259" s="236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204</v>
      </c>
      <c r="AU259" s="242" t="s">
        <v>87</v>
      </c>
      <c r="AV259" s="12" t="s">
        <v>89</v>
      </c>
      <c r="AW259" s="12" t="s">
        <v>41</v>
      </c>
      <c r="AX259" s="12" t="s">
        <v>80</v>
      </c>
      <c r="AY259" s="242" t="s">
        <v>193</v>
      </c>
    </row>
    <row r="260" s="13" customFormat="1">
      <c r="B260" s="243"/>
      <c r="C260" s="244"/>
      <c r="D260" s="229" t="s">
        <v>204</v>
      </c>
      <c r="E260" s="245" t="s">
        <v>39</v>
      </c>
      <c r="F260" s="246" t="s">
        <v>207</v>
      </c>
      <c r="G260" s="244"/>
      <c r="H260" s="247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204</v>
      </c>
      <c r="AU260" s="253" t="s">
        <v>87</v>
      </c>
      <c r="AV260" s="13" t="s">
        <v>200</v>
      </c>
      <c r="AW260" s="13" t="s">
        <v>41</v>
      </c>
      <c r="AX260" s="13" t="s">
        <v>87</v>
      </c>
      <c r="AY260" s="253" t="s">
        <v>193</v>
      </c>
    </row>
    <row r="261" s="1" customFormat="1" ht="67.5" customHeight="1">
      <c r="B261" s="39"/>
      <c r="C261" s="217" t="s">
        <v>446</v>
      </c>
      <c r="D261" s="217" t="s">
        <v>196</v>
      </c>
      <c r="E261" s="218" t="s">
        <v>476</v>
      </c>
      <c r="F261" s="219" t="s">
        <v>477</v>
      </c>
      <c r="G261" s="220" t="s">
        <v>160</v>
      </c>
      <c r="H261" s="221">
        <v>1821.906</v>
      </c>
      <c r="I261" s="222"/>
      <c r="J261" s="223">
        <f>ROUND(I261*H261,2)</f>
        <v>0</v>
      </c>
      <c r="K261" s="219" t="s">
        <v>378</v>
      </c>
      <c r="L261" s="44"/>
      <c r="M261" s="224" t="s">
        <v>39</v>
      </c>
      <c r="N261" s="225" t="s">
        <v>53</v>
      </c>
      <c r="O261" s="8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AR261" s="17" t="s">
        <v>200</v>
      </c>
      <c r="AT261" s="17" t="s">
        <v>196</v>
      </c>
      <c r="AU261" s="17" t="s">
        <v>87</v>
      </c>
      <c r="AY261" s="17" t="s">
        <v>193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200</v>
      </c>
      <c r="BK261" s="228">
        <f>ROUND(I261*H261,2)</f>
        <v>0</v>
      </c>
      <c r="BL261" s="17" t="s">
        <v>200</v>
      </c>
      <c r="BM261" s="17" t="s">
        <v>478</v>
      </c>
    </row>
    <row r="262" s="14" customFormat="1">
      <c r="B262" s="254"/>
      <c r="C262" s="255"/>
      <c r="D262" s="229" t="s">
        <v>204</v>
      </c>
      <c r="E262" s="256" t="s">
        <v>39</v>
      </c>
      <c r="F262" s="257" t="s">
        <v>479</v>
      </c>
      <c r="G262" s="255"/>
      <c r="H262" s="256" t="s">
        <v>39</v>
      </c>
      <c r="I262" s="258"/>
      <c r="J262" s="255"/>
      <c r="K262" s="255"/>
      <c r="L262" s="259"/>
      <c r="M262" s="260"/>
      <c r="N262" s="261"/>
      <c r="O262" s="261"/>
      <c r="P262" s="261"/>
      <c r="Q262" s="261"/>
      <c r="R262" s="261"/>
      <c r="S262" s="261"/>
      <c r="T262" s="262"/>
      <c r="AT262" s="263" t="s">
        <v>204</v>
      </c>
      <c r="AU262" s="263" t="s">
        <v>87</v>
      </c>
      <c r="AV262" s="14" t="s">
        <v>87</v>
      </c>
      <c r="AW262" s="14" t="s">
        <v>41</v>
      </c>
      <c r="AX262" s="14" t="s">
        <v>80</v>
      </c>
      <c r="AY262" s="263" t="s">
        <v>193</v>
      </c>
    </row>
    <row r="263" s="12" customFormat="1">
      <c r="B263" s="232"/>
      <c r="C263" s="233"/>
      <c r="D263" s="229" t="s">
        <v>204</v>
      </c>
      <c r="E263" s="234" t="s">
        <v>39</v>
      </c>
      <c r="F263" s="235" t="s">
        <v>556</v>
      </c>
      <c r="G263" s="233"/>
      <c r="H263" s="236">
        <v>62.945999999999998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204</v>
      </c>
      <c r="AU263" s="242" t="s">
        <v>87</v>
      </c>
      <c r="AV263" s="12" t="s">
        <v>89</v>
      </c>
      <c r="AW263" s="12" t="s">
        <v>41</v>
      </c>
      <c r="AX263" s="12" t="s">
        <v>80</v>
      </c>
      <c r="AY263" s="242" t="s">
        <v>193</v>
      </c>
    </row>
    <row r="264" s="12" customFormat="1">
      <c r="B264" s="232"/>
      <c r="C264" s="233"/>
      <c r="D264" s="229" t="s">
        <v>204</v>
      </c>
      <c r="E264" s="234" t="s">
        <v>39</v>
      </c>
      <c r="F264" s="235" t="s">
        <v>557</v>
      </c>
      <c r="G264" s="233"/>
      <c r="H264" s="236">
        <v>1134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204</v>
      </c>
      <c r="AU264" s="242" t="s">
        <v>87</v>
      </c>
      <c r="AV264" s="12" t="s">
        <v>89</v>
      </c>
      <c r="AW264" s="12" t="s">
        <v>41</v>
      </c>
      <c r="AX264" s="12" t="s">
        <v>80</v>
      </c>
      <c r="AY264" s="242" t="s">
        <v>193</v>
      </c>
    </row>
    <row r="265" s="12" customFormat="1">
      <c r="B265" s="232"/>
      <c r="C265" s="233"/>
      <c r="D265" s="229" t="s">
        <v>204</v>
      </c>
      <c r="E265" s="234" t="s">
        <v>39</v>
      </c>
      <c r="F265" s="235" t="s">
        <v>558</v>
      </c>
      <c r="G265" s="233"/>
      <c r="H265" s="236">
        <v>624.96000000000004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204</v>
      </c>
      <c r="AU265" s="242" t="s">
        <v>87</v>
      </c>
      <c r="AV265" s="12" t="s">
        <v>89</v>
      </c>
      <c r="AW265" s="12" t="s">
        <v>41</v>
      </c>
      <c r="AX265" s="12" t="s">
        <v>80</v>
      </c>
      <c r="AY265" s="242" t="s">
        <v>193</v>
      </c>
    </row>
    <row r="266" s="13" customFormat="1">
      <c r="B266" s="243"/>
      <c r="C266" s="244"/>
      <c r="D266" s="229" t="s">
        <v>204</v>
      </c>
      <c r="E266" s="245" t="s">
        <v>525</v>
      </c>
      <c r="F266" s="246" t="s">
        <v>207</v>
      </c>
      <c r="G266" s="244"/>
      <c r="H266" s="247">
        <v>1821.906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204</v>
      </c>
      <c r="AU266" s="253" t="s">
        <v>87</v>
      </c>
      <c r="AV266" s="13" t="s">
        <v>200</v>
      </c>
      <c r="AW266" s="13" t="s">
        <v>41</v>
      </c>
      <c r="AX266" s="13" t="s">
        <v>87</v>
      </c>
      <c r="AY266" s="253" t="s">
        <v>193</v>
      </c>
    </row>
    <row r="267" s="1" customFormat="1" ht="78.75" customHeight="1">
      <c r="B267" s="39"/>
      <c r="C267" s="217" t="s">
        <v>450</v>
      </c>
      <c r="D267" s="217" t="s">
        <v>196</v>
      </c>
      <c r="E267" s="218" t="s">
        <v>484</v>
      </c>
      <c r="F267" s="219" t="s">
        <v>485</v>
      </c>
      <c r="G267" s="220" t="s">
        <v>160</v>
      </c>
      <c r="H267" s="221">
        <v>4.9000000000000004</v>
      </c>
      <c r="I267" s="222"/>
      <c r="J267" s="223">
        <f>ROUND(I267*H267,2)</f>
        <v>0</v>
      </c>
      <c r="K267" s="219" t="s">
        <v>199</v>
      </c>
      <c r="L267" s="44"/>
      <c r="M267" s="224" t="s">
        <v>39</v>
      </c>
      <c r="N267" s="225" t="s">
        <v>53</v>
      </c>
      <c r="O267" s="8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AR267" s="17" t="s">
        <v>200</v>
      </c>
      <c r="AT267" s="17" t="s">
        <v>196</v>
      </c>
      <c r="AU267" s="17" t="s">
        <v>87</v>
      </c>
      <c r="AY267" s="17" t="s">
        <v>193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200</v>
      </c>
      <c r="BK267" s="228">
        <f>ROUND(I267*H267,2)</f>
        <v>0</v>
      </c>
      <c r="BL267" s="17" t="s">
        <v>200</v>
      </c>
      <c r="BM267" s="17" t="s">
        <v>486</v>
      </c>
    </row>
    <row r="268" s="1" customFormat="1">
      <c r="B268" s="39"/>
      <c r="C268" s="40"/>
      <c r="D268" s="229" t="s">
        <v>202</v>
      </c>
      <c r="E268" s="40"/>
      <c r="F268" s="230" t="s">
        <v>473</v>
      </c>
      <c r="G268" s="40"/>
      <c r="H268" s="40"/>
      <c r="I268" s="144"/>
      <c r="J268" s="40"/>
      <c r="K268" s="40"/>
      <c r="L268" s="44"/>
      <c r="M268" s="231"/>
      <c r="N268" s="80"/>
      <c r="O268" s="80"/>
      <c r="P268" s="80"/>
      <c r="Q268" s="80"/>
      <c r="R268" s="80"/>
      <c r="S268" s="80"/>
      <c r="T268" s="81"/>
      <c r="AT268" s="17" t="s">
        <v>202</v>
      </c>
      <c r="AU268" s="17" t="s">
        <v>87</v>
      </c>
    </row>
    <row r="269" s="14" customFormat="1">
      <c r="B269" s="254"/>
      <c r="C269" s="255"/>
      <c r="D269" s="229" t="s">
        <v>204</v>
      </c>
      <c r="E269" s="256" t="s">
        <v>39</v>
      </c>
      <c r="F269" s="257" t="s">
        <v>487</v>
      </c>
      <c r="G269" s="255"/>
      <c r="H269" s="256" t="s">
        <v>39</v>
      </c>
      <c r="I269" s="258"/>
      <c r="J269" s="255"/>
      <c r="K269" s="255"/>
      <c r="L269" s="259"/>
      <c r="M269" s="260"/>
      <c r="N269" s="261"/>
      <c r="O269" s="261"/>
      <c r="P269" s="261"/>
      <c r="Q269" s="261"/>
      <c r="R269" s="261"/>
      <c r="S269" s="261"/>
      <c r="T269" s="262"/>
      <c r="AT269" s="263" t="s">
        <v>204</v>
      </c>
      <c r="AU269" s="263" t="s">
        <v>87</v>
      </c>
      <c r="AV269" s="14" t="s">
        <v>87</v>
      </c>
      <c r="AW269" s="14" t="s">
        <v>41</v>
      </c>
      <c r="AX269" s="14" t="s">
        <v>80</v>
      </c>
      <c r="AY269" s="263" t="s">
        <v>193</v>
      </c>
    </row>
    <row r="270" s="12" customFormat="1">
      <c r="B270" s="232"/>
      <c r="C270" s="233"/>
      <c r="D270" s="229" t="s">
        <v>204</v>
      </c>
      <c r="E270" s="234" t="s">
        <v>527</v>
      </c>
      <c r="F270" s="235" t="s">
        <v>559</v>
      </c>
      <c r="G270" s="233"/>
      <c r="H270" s="236">
        <v>4.9000000000000004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204</v>
      </c>
      <c r="AU270" s="242" t="s">
        <v>87</v>
      </c>
      <c r="AV270" s="12" t="s">
        <v>89</v>
      </c>
      <c r="AW270" s="12" t="s">
        <v>41</v>
      </c>
      <c r="AX270" s="12" t="s">
        <v>87</v>
      </c>
      <c r="AY270" s="242" t="s">
        <v>193</v>
      </c>
    </row>
    <row r="271" s="1" customFormat="1" ht="78.75" customHeight="1">
      <c r="B271" s="39"/>
      <c r="C271" s="217" t="s">
        <v>454</v>
      </c>
      <c r="D271" s="217" t="s">
        <v>196</v>
      </c>
      <c r="E271" s="218" t="s">
        <v>490</v>
      </c>
      <c r="F271" s="219" t="s">
        <v>491</v>
      </c>
      <c r="G271" s="220" t="s">
        <v>160</v>
      </c>
      <c r="H271" s="221">
        <v>13.818</v>
      </c>
      <c r="I271" s="222"/>
      <c r="J271" s="223">
        <f>ROUND(I271*H271,2)</f>
        <v>0</v>
      </c>
      <c r="K271" s="219" t="s">
        <v>199</v>
      </c>
      <c r="L271" s="44"/>
      <c r="M271" s="224" t="s">
        <v>39</v>
      </c>
      <c r="N271" s="225" t="s">
        <v>53</v>
      </c>
      <c r="O271" s="8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AR271" s="17" t="s">
        <v>200</v>
      </c>
      <c r="AT271" s="17" t="s">
        <v>196</v>
      </c>
      <c r="AU271" s="17" t="s">
        <v>87</v>
      </c>
      <c r="AY271" s="17" t="s">
        <v>193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200</v>
      </c>
      <c r="BK271" s="228">
        <f>ROUND(I271*H271,2)</f>
        <v>0</v>
      </c>
      <c r="BL271" s="17" t="s">
        <v>200</v>
      </c>
      <c r="BM271" s="17" t="s">
        <v>492</v>
      </c>
    </row>
    <row r="272" s="1" customFormat="1">
      <c r="B272" s="39"/>
      <c r="C272" s="40"/>
      <c r="D272" s="229" t="s">
        <v>202</v>
      </c>
      <c r="E272" s="40"/>
      <c r="F272" s="230" t="s">
        <v>473</v>
      </c>
      <c r="G272" s="40"/>
      <c r="H272" s="40"/>
      <c r="I272" s="144"/>
      <c r="J272" s="40"/>
      <c r="K272" s="40"/>
      <c r="L272" s="44"/>
      <c r="M272" s="231"/>
      <c r="N272" s="80"/>
      <c r="O272" s="80"/>
      <c r="P272" s="80"/>
      <c r="Q272" s="80"/>
      <c r="R272" s="80"/>
      <c r="S272" s="80"/>
      <c r="T272" s="81"/>
      <c r="AT272" s="17" t="s">
        <v>202</v>
      </c>
      <c r="AU272" s="17" t="s">
        <v>87</v>
      </c>
    </row>
    <row r="273" s="12" customFormat="1">
      <c r="B273" s="232"/>
      <c r="C273" s="233"/>
      <c r="D273" s="229" t="s">
        <v>204</v>
      </c>
      <c r="E273" s="234" t="s">
        <v>39</v>
      </c>
      <c r="F273" s="235" t="s">
        <v>469</v>
      </c>
      <c r="G273" s="233"/>
      <c r="H273" s="236">
        <v>13.818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204</v>
      </c>
      <c r="AU273" s="242" t="s">
        <v>87</v>
      </c>
      <c r="AV273" s="12" t="s">
        <v>89</v>
      </c>
      <c r="AW273" s="12" t="s">
        <v>41</v>
      </c>
      <c r="AX273" s="12" t="s">
        <v>80</v>
      </c>
      <c r="AY273" s="242" t="s">
        <v>193</v>
      </c>
    </row>
    <row r="274" s="13" customFormat="1">
      <c r="B274" s="243"/>
      <c r="C274" s="244"/>
      <c r="D274" s="229" t="s">
        <v>204</v>
      </c>
      <c r="E274" s="245" t="s">
        <v>39</v>
      </c>
      <c r="F274" s="246" t="s">
        <v>207</v>
      </c>
      <c r="G274" s="244"/>
      <c r="H274" s="247">
        <v>13.818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AT274" s="253" t="s">
        <v>204</v>
      </c>
      <c r="AU274" s="253" t="s">
        <v>87</v>
      </c>
      <c r="AV274" s="13" t="s">
        <v>200</v>
      </c>
      <c r="AW274" s="13" t="s">
        <v>41</v>
      </c>
      <c r="AX274" s="13" t="s">
        <v>87</v>
      </c>
      <c r="AY274" s="253" t="s">
        <v>193</v>
      </c>
    </row>
    <row r="275" s="1" customFormat="1" ht="33.75" customHeight="1">
      <c r="B275" s="39"/>
      <c r="C275" s="217" t="s">
        <v>459</v>
      </c>
      <c r="D275" s="217" t="s">
        <v>196</v>
      </c>
      <c r="E275" s="218" t="s">
        <v>494</v>
      </c>
      <c r="F275" s="219" t="s">
        <v>495</v>
      </c>
      <c r="G275" s="220" t="s">
        <v>160</v>
      </c>
      <c r="H275" s="221">
        <v>1821.906</v>
      </c>
      <c r="I275" s="222"/>
      <c r="J275" s="223">
        <f>ROUND(I275*H275,2)</f>
        <v>0</v>
      </c>
      <c r="K275" s="219" t="s">
        <v>199</v>
      </c>
      <c r="L275" s="44"/>
      <c r="M275" s="224" t="s">
        <v>39</v>
      </c>
      <c r="N275" s="225" t="s">
        <v>53</v>
      </c>
      <c r="O275" s="8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AR275" s="17" t="s">
        <v>200</v>
      </c>
      <c r="AT275" s="17" t="s">
        <v>196</v>
      </c>
      <c r="AU275" s="17" t="s">
        <v>87</v>
      </c>
      <c r="AY275" s="17" t="s">
        <v>193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200</v>
      </c>
      <c r="BK275" s="228">
        <f>ROUND(I275*H275,2)</f>
        <v>0</v>
      </c>
      <c r="BL275" s="17" t="s">
        <v>200</v>
      </c>
      <c r="BM275" s="17" t="s">
        <v>496</v>
      </c>
    </row>
    <row r="276" s="1" customFormat="1">
      <c r="B276" s="39"/>
      <c r="C276" s="40"/>
      <c r="D276" s="229" t="s">
        <v>202</v>
      </c>
      <c r="E276" s="40"/>
      <c r="F276" s="230" t="s">
        <v>497</v>
      </c>
      <c r="G276" s="40"/>
      <c r="H276" s="40"/>
      <c r="I276" s="144"/>
      <c r="J276" s="40"/>
      <c r="K276" s="40"/>
      <c r="L276" s="44"/>
      <c r="M276" s="231"/>
      <c r="N276" s="80"/>
      <c r="O276" s="80"/>
      <c r="P276" s="80"/>
      <c r="Q276" s="80"/>
      <c r="R276" s="80"/>
      <c r="S276" s="80"/>
      <c r="T276" s="81"/>
      <c r="AT276" s="17" t="s">
        <v>202</v>
      </c>
      <c r="AU276" s="17" t="s">
        <v>87</v>
      </c>
    </row>
    <row r="277" s="12" customFormat="1">
      <c r="B277" s="232"/>
      <c r="C277" s="233"/>
      <c r="D277" s="229" t="s">
        <v>204</v>
      </c>
      <c r="E277" s="234" t="s">
        <v>39</v>
      </c>
      <c r="F277" s="235" t="s">
        <v>525</v>
      </c>
      <c r="G277" s="233"/>
      <c r="H277" s="236">
        <v>1821.906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204</v>
      </c>
      <c r="AU277" s="242" t="s">
        <v>87</v>
      </c>
      <c r="AV277" s="12" t="s">
        <v>89</v>
      </c>
      <c r="AW277" s="12" t="s">
        <v>41</v>
      </c>
      <c r="AX277" s="12" t="s">
        <v>80</v>
      </c>
      <c r="AY277" s="242" t="s">
        <v>193</v>
      </c>
    </row>
    <row r="278" s="13" customFormat="1">
      <c r="B278" s="243"/>
      <c r="C278" s="244"/>
      <c r="D278" s="229" t="s">
        <v>204</v>
      </c>
      <c r="E278" s="245" t="s">
        <v>39</v>
      </c>
      <c r="F278" s="246" t="s">
        <v>207</v>
      </c>
      <c r="G278" s="244"/>
      <c r="H278" s="247">
        <v>1821.906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204</v>
      </c>
      <c r="AU278" s="253" t="s">
        <v>87</v>
      </c>
      <c r="AV278" s="13" t="s">
        <v>200</v>
      </c>
      <c r="AW278" s="13" t="s">
        <v>41</v>
      </c>
      <c r="AX278" s="13" t="s">
        <v>87</v>
      </c>
      <c r="AY278" s="253" t="s">
        <v>193</v>
      </c>
    </row>
    <row r="279" s="1" customFormat="1" ht="33.75" customHeight="1">
      <c r="B279" s="39"/>
      <c r="C279" s="217" t="s">
        <v>464</v>
      </c>
      <c r="D279" s="217" t="s">
        <v>196</v>
      </c>
      <c r="E279" s="218" t="s">
        <v>499</v>
      </c>
      <c r="F279" s="219" t="s">
        <v>500</v>
      </c>
      <c r="G279" s="220" t="s">
        <v>160</v>
      </c>
      <c r="H279" s="221">
        <v>4.9000000000000004</v>
      </c>
      <c r="I279" s="222"/>
      <c r="J279" s="223">
        <f>ROUND(I279*H279,2)</f>
        <v>0</v>
      </c>
      <c r="K279" s="219" t="s">
        <v>199</v>
      </c>
      <c r="L279" s="44"/>
      <c r="M279" s="224" t="s">
        <v>39</v>
      </c>
      <c r="N279" s="225" t="s">
        <v>53</v>
      </c>
      <c r="O279" s="8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AR279" s="17" t="s">
        <v>200</v>
      </c>
      <c r="AT279" s="17" t="s">
        <v>196</v>
      </c>
      <c r="AU279" s="17" t="s">
        <v>87</v>
      </c>
      <c r="AY279" s="17" t="s">
        <v>193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200</v>
      </c>
      <c r="BK279" s="228">
        <f>ROUND(I279*H279,2)</f>
        <v>0</v>
      </c>
      <c r="BL279" s="17" t="s">
        <v>200</v>
      </c>
      <c r="BM279" s="17" t="s">
        <v>501</v>
      </c>
    </row>
    <row r="280" s="1" customFormat="1">
      <c r="B280" s="39"/>
      <c r="C280" s="40"/>
      <c r="D280" s="229" t="s">
        <v>202</v>
      </c>
      <c r="E280" s="40"/>
      <c r="F280" s="230" t="s">
        <v>497</v>
      </c>
      <c r="G280" s="40"/>
      <c r="H280" s="40"/>
      <c r="I280" s="144"/>
      <c r="J280" s="40"/>
      <c r="K280" s="40"/>
      <c r="L280" s="44"/>
      <c r="M280" s="231"/>
      <c r="N280" s="80"/>
      <c r="O280" s="80"/>
      <c r="P280" s="80"/>
      <c r="Q280" s="80"/>
      <c r="R280" s="80"/>
      <c r="S280" s="80"/>
      <c r="T280" s="81"/>
      <c r="AT280" s="17" t="s">
        <v>202</v>
      </c>
      <c r="AU280" s="17" t="s">
        <v>87</v>
      </c>
    </row>
    <row r="281" s="12" customFormat="1">
      <c r="B281" s="232"/>
      <c r="C281" s="233"/>
      <c r="D281" s="229" t="s">
        <v>204</v>
      </c>
      <c r="E281" s="234" t="s">
        <v>39</v>
      </c>
      <c r="F281" s="235" t="s">
        <v>527</v>
      </c>
      <c r="G281" s="233"/>
      <c r="H281" s="236">
        <v>4.9000000000000004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204</v>
      </c>
      <c r="AU281" s="242" t="s">
        <v>87</v>
      </c>
      <c r="AV281" s="12" t="s">
        <v>89</v>
      </c>
      <c r="AW281" s="12" t="s">
        <v>41</v>
      </c>
      <c r="AX281" s="12" t="s">
        <v>80</v>
      </c>
      <c r="AY281" s="242" t="s">
        <v>193</v>
      </c>
    </row>
    <row r="282" s="13" customFormat="1">
      <c r="B282" s="243"/>
      <c r="C282" s="244"/>
      <c r="D282" s="229" t="s">
        <v>204</v>
      </c>
      <c r="E282" s="245" t="s">
        <v>39</v>
      </c>
      <c r="F282" s="246" t="s">
        <v>207</v>
      </c>
      <c r="G282" s="244"/>
      <c r="H282" s="247">
        <v>4.9000000000000004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204</v>
      </c>
      <c r="AU282" s="253" t="s">
        <v>87</v>
      </c>
      <c r="AV282" s="13" t="s">
        <v>200</v>
      </c>
      <c r="AW282" s="13" t="s">
        <v>41</v>
      </c>
      <c r="AX282" s="13" t="s">
        <v>87</v>
      </c>
      <c r="AY282" s="253" t="s">
        <v>193</v>
      </c>
    </row>
    <row r="283" s="1" customFormat="1" ht="33.75" customHeight="1">
      <c r="B283" s="39"/>
      <c r="C283" s="217" t="s">
        <v>157</v>
      </c>
      <c r="D283" s="217" t="s">
        <v>196</v>
      </c>
      <c r="E283" s="218" t="s">
        <v>503</v>
      </c>
      <c r="F283" s="219" t="s">
        <v>504</v>
      </c>
      <c r="G283" s="220" t="s">
        <v>160</v>
      </c>
      <c r="H283" s="221">
        <v>0.49099999999999999</v>
      </c>
      <c r="I283" s="222"/>
      <c r="J283" s="223">
        <f>ROUND(I283*H283,2)</f>
        <v>0</v>
      </c>
      <c r="K283" s="219" t="s">
        <v>199</v>
      </c>
      <c r="L283" s="44"/>
      <c r="M283" s="224" t="s">
        <v>39</v>
      </c>
      <c r="N283" s="225" t="s">
        <v>53</v>
      </c>
      <c r="O283" s="8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AR283" s="17" t="s">
        <v>200</v>
      </c>
      <c r="AT283" s="17" t="s">
        <v>196</v>
      </c>
      <c r="AU283" s="17" t="s">
        <v>87</v>
      </c>
      <c r="AY283" s="17" t="s">
        <v>193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200</v>
      </c>
      <c r="BK283" s="228">
        <f>ROUND(I283*H283,2)</f>
        <v>0</v>
      </c>
      <c r="BL283" s="17" t="s">
        <v>200</v>
      </c>
      <c r="BM283" s="17" t="s">
        <v>505</v>
      </c>
    </row>
    <row r="284" s="1" customFormat="1">
      <c r="B284" s="39"/>
      <c r="C284" s="40"/>
      <c r="D284" s="229" t="s">
        <v>202</v>
      </c>
      <c r="E284" s="40"/>
      <c r="F284" s="230" t="s">
        <v>497</v>
      </c>
      <c r="G284" s="40"/>
      <c r="H284" s="40"/>
      <c r="I284" s="144"/>
      <c r="J284" s="40"/>
      <c r="K284" s="40"/>
      <c r="L284" s="44"/>
      <c r="M284" s="231"/>
      <c r="N284" s="80"/>
      <c r="O284" s="80"/>
      <c r="P284" s="80"/>
      <c r="Q284" s="80"/>
      <c r="R284" s="80"/>
      <c r="S284" s="80"/>
      <c r="T284" s="81"/>
      <c r="AT284" s="17" t="s">
        <v>202</v>
      </c>
      <c r="AU284" s="17" t="s">
        <v>87</v>
      </c>
    </row>
    <row r="285" s="12" customFormat="1">
      <c r="B285" s="232"/>
      <c r="C285" s="233"/>
      <c r="D285" s="229" t="s">
        <v>204</v>
      </c>
      <c r="E285" s="234" t="s">
        <v>39</v>
      </c>
      <c r="F285" s="235" t="s">
        <v>560</v>
      </c>
      <c r="G285" s="233"/>
      <c r="H285" s="236">
        <v>0.49099999999999999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204</v>
      </c>
      <c r="AU285" s="242" t="s">
        <v>87</v>
      </c>
      <c r="AV285" s="12" t="s">
        <v>89</v>
      </c>
      <c r="AW285" s="12" t="s">
        <v>41</v>
      </c>
      <c r="AX285" s="12" t="s">
        <v>80</v>
      </c>
      <c r="AY285" s="242" t="s">
        <v>193</v>
      </c>
    </row>
    <row r="286" s="13" customFormat="1">
      <c r="B286" s="243"/>
      <c r="C286" s="244"/>
      <c r="D286" s="229" t="s">
        <v>204</v>
      </c>
      <c r="E286" s="245" t="s">
        <v>39</v>
      </c>
      <c r="F286" s="246" t="s">
        <v>207</v>
      </c>
      <c r="G286" s="244"/>
      <c r="H286" s="247">
        <v>0.49099999999999999</v>
      </c>
      <c r="I286" s="248"/>
      <c r="J286" s="244"/>
      <c r="K286" s="244"/>
      <c r="L286" s="249"/>
      <c r="M286" s="274"/>
      <c r="N286" s="275"/>
      <c r="O286" s="275"/>
      <c r="P286" s="275"/>
      <c r="Q286" s="275"/>
      <c r="R286" s="275"/>
      <c r="S286" s="275"/>
      <c r="T286" s="276"/>
      <c r="AT286" s="253" t="s">
        <v>204</v>
      </c>
      <c r="AU286" s="253" t="s">
        <v>87</v>
      </c>
      <c r="AV286" s="13" t="s">
        <v>200</v>
      </c>
      <c r="AW286" s="13" t="s">
        <v>41</v>
      </c>
      <c r="AX286" s="13" t="s">
        <v>87</v>
      </c>
      <c r="AY286" s="253" t="s">
        <v>193</v>
      </c>
    </row>
    <row r="287" s="1" customFormat="1" ht="6.96" customHeight="1">
      <c r="B287" s="58"/>
      <c r="C287" s="59"/>
      <c r="D287" s="59"/>
      <c r="E287" s="59"/>
      <c r="F287" s="59"/>
      <c r="G287" s="59"/>
      <c r="H287" s="59"/>
      <c r="I287" s="168"/>
      <c r="J287" s="59"/>
      <c r="K287" s="59"/>
      <c r="L287" s="44"/>
    </row>
  </sheetData>
  <sheetProtection sheet="1" autoFilter="0" formatColumns="0" formatRows="0" objects="1" scenarios="1" spinCount="100000" saltValue="O8ve0Xt6Bn39mTsXtUVqEnSWORPm1+wOA0a6s1zxmZluVMxVgXPHmuunwRN9qNIEndJzXon7TSEKZySuBxulaw==" hashValue="GlSLFY4Bhf7CaTNM3pC91+nkbyZ+5wbKZ6GD8GPQtRQiafb0Pa/cpnB+S07S1Rvfw746V7ZCzwIT01oS40GG3Q==" algorithmName="SHA-512" password="CC35"/>
  <autoFilter ref="C88:K2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</row>
    <row r="4" ht="24.96" customHeight="1">
      <c r="B4" s="20"/>
      <c r="D4" s="141" t="s">
        <v>115</v>
      </c>
      <c r="L4" s="20"/>
      <c r="M4" s="24" t="s">
        <v>10</v>
      </c>
      <c r="AT4" s="17" t="s">
        <v>41</v>
      </c>
    </row>
    <row r="5" ht="6.96" customHeight="1">
      <c r="B5" s="20"/>
      <c r="L5" s="20"/>
    </row>
    <row r="6" ht="12" customHeight="1">
      <c r="B6" s="20"/>
      <c r="D6" s="142" t="s">
        <v>16</v>
      </c>
      <c r="L6" s="20"/>
    </row>
    <row r="7" ht="16.5" customHeight="1">
      <c r="B7" s="20"/>
      <c r="E7" s="143" t="str">
        <f>'Rekapitulace stavby'!K6</f>
        <v>Oprava staničních kolejí č.14 a 16 v ŽST Třebušice</v>
      </c>
      <c r="F7" s="142"/>
      <c r="G7" s="142"/>
      <c r="H7" s="142"/>
      <c r="L7" s="20"/>
    </row>
    <row r="8" ht="12" customHeight="1">
      <c r="B8" s="20"/>
      <c r="D8" s="142" t="s">
        <v>130</v>
      </c>
      <c r="L8" s="20"/>
    </row>
    <row r="9" s="1" customFormat="1" ht="16.5" customHeight="1">
      <c r="B9" s="44"/>
      <c r="E9" s="143" t="s">
        <v>135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140</v>
      </c>
      <c r="I10" s="144"/>
      <c r="L10" s="44"/>
    </row>
    <row r="11" s="1" customFormat="1" ht="36.96" customHeight="1">
      <c r="B11" s="44"/>
      <c r="E11" s="145" t="s">
        <v>561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20. 3. 2019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ROUND(J88,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ROUND((SUM(BE88:BE99)),  2)</f>
        <v>0</v>
      </c>
      <c r="I35" s="157">
        <v>0.20999999999999999</v>
      </c>
      <c r="J35" s="156">
        <f>ROUND(((SUM(BE88:BE99))*I35),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ROUND((SUM(BF88:BF99)),  2)</f>
        <v>0</v>
      </c>
      <c r="I36" s="157">
        <v>0.14999999999999999</v>
      </c>
      <c r="J36" s="156">
        <f>ROUND(((SUM(BF88:BF99))*I36),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ROUND((SUM(BG88:BG99)),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ROUND((SUM(BH88:BH99)),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ROUND((SUM(BI88:BI99)),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170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staničních kolejí č.14 a 16 v ŽST Třebušice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130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135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140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Č13 - Úpravy zab.zař. 14. a 16. SK Třebušice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žst. Třebušice</v>
      </c>
      <c r="G56" s="40"/>
      <c r="H56" s="40"/>
      <c r="I56" s="146" t="s">
        <v>24</v>
      </c>
      <c r="J56" s="68" t="str">
        <f>IF(J14="","",J14)</f>
        <v>20. 3. 2019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171</v>
      </c>
      <c r="D61" s="174"/>
      <c r="E61" s="174"/>
      <c r="F61" s="174"/>
      <c r="G61" s="174"/>
      <c r="H61" s="174"/>
      <c r="I61" s="175"/>
      <c r="J61" s="176" t="s">
        <v>172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J88</f>
        <v>0</v>
      </c>
      <c r="K63" s="40"/>
      <c r="L63" s="44"/>
      <c r="AU63" s="17" t="s">
        <v>173</v>
      </c>
    </row>
    <row r="64" s="8" customFormat="1" ht="24.96" customHeight="1">
      <c r="B64" s="178"/>
      <c r="C64" s="179"/>
      <c r="D64" s="180" t="s">
        <v>174</v>
      </c>
      <c r="E64" s="181"/>
      <c r="F64" s="181"/>
      <c r="G64" s="181"/>
      <c r="H64" s="181"/>
      <c r="I64" s="182"/>
      <c r="J64" s="183">
        <f>J89</f>
        <v>0</v>
      </c>
      <c r="K64" s="179"/>
      <c r="L64" s="184"/>
    </row>
    <row r="65" s="9" customFormat="1" ht="19.92" customHeight="1">
      <c r="B65" s="185"/>
      <c r="C65" s="122"/>
      <c r="D65" s="186" t="s">
        <v>175</v>
      </c>
      <c r="E65" s="187"/>
      <c r="F65" s="187"/>
      <c r="G65" s="187"/>
      <c r="H65" s="187"/>
      <c r="I65" s="188"/>
      <c r="J65" s="189">
        <f>J90</f>
        <v>0</v>
      </c>
      <c r="K65" s="122"/>
      <c r="L65" s="190"/>
    </row>
    <row r="66" s="8" customFormat="1" ht="24.96" customHeight="1">
      <c r="B66" s="178"/>
      <c r="C66" s="179"/>
      <c r="D66" s="180" t="s">
        <v>176</v>
      </c>
      <c r="E66" s="181"/>
      <c r="F66" s="181"/>
      <c r="G66" s="181"/>
      <c r="H66" s="181"/>
      <c r="I66" s="182"/>
      <c r="J66" s="183">
        <f>J94</f>
        <v>0</v>
      </c>
      <c r="K66" s="179"/>
      <c r="L66" s="184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4"/>
      <c r="J67" s="40"/>
      <c r="K67" s="40"/>
      <c r="L67" s="44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8"/>
      <c r="J68" s="59"/>
      <c r="K68" s="59"/>
      <c r="L68" s="44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71"/>
      <c r="J72" s="61"/>
      <c r="K72" s="61"/>
      <c r="L72" s="44"/>
    </row>
    <row r="73" s="1" customFormat="1" ht="24.96" customHeight="1">
      <c r="B73" s="39"/>
      <c r="C73" s="23" t="s">
        <v>178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4"/>
      <c r="J74" s="40"/>
      <c r="K74" s="40"/>
      <c r="L74" s="44"/>
    </row>
    <row r="75" s="1" customFormat="1" ht="12" customHeight="1">
      <c r="B75" s="39"/>
      <c r="C75" s="32" t="s">
        <v>16</v>
      </c>
      <c r="D75" s="40"/>
      <c r="E75" s="40"/>
      <c r="F75" s="40"/>
      <c r="G75" s="40"/>
      <c r="H75" s="40"/>
      <c r="I75" s="144"/>
      <c r="J75" s="40"/>
      <c r="K75" s="40"/>
      <c r="L75" s="44"/>
    </row>
    <row r="76" s="1" customFormat="1" ht="16.5" customHeight="1">
      <c r="B76" s="39"/>
      <c r="C76" s="40"/>
      <c r="D76" s="40"/>
      <c r="E76" s="172" t="str">
        <f>E7</f>
        <v>Oprava staničních kolejí č.14 a 16 v ŽST Třebušice</v>
      </c>
      <c r="F76" s="32"/>
      <c r="G76" s="32"/>
      <c r="H76" s="32"/>
      <c r="I76" s="144"/>
      <c r="J76" s="40"/>
      <c r="K76" s="40"/>
      <c r="L76" s="44"/>
    </row>
    <row r="77" ht="12" customHeight="1">
      <c r="B77" s="21"/>
      <c r="C77" s="32" t="s">
        <v>130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9"/>
      <c r="C78" s="40"/>
      <c r="D78" s="40"/>
      <c r="E78" s="172" t="s">
        <v>135</v>
      </c>
      <c r="F78" s="40"/>
      <c r="G78" s="40"/>
      <c r="H78" s="40"/>
      <c r="I78" s="144"/>
      <c r="J78" s="40"/>
      <c r="K78" s="40"/>
      <c r="L78" s="44"/>
    </row>
    <row r="79" s="1" customFormat="1" ht="12" customHeight="1">
      <c r="B79" s="39"/>
      <c r="C79" s="32" t="s">
        <v>140</v>
      </c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6.5" customHeight="1">
      <c r="B80" s="39"/>
      <c r="C80" s="40"/>
      <c r="D80" s="40"/>
      <c r="E80" s="65" t="str">
        <f>E11</f>
        <v>Č13 - Úpravy zab.zař. 14. a 16. SK Třebušice</v>
      </c>
      <c r="F80" s="40"/>
      <c r="G80" s="40"/>
      <c r="H80" s="40"/>
      <c r="I80" s="144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2" customHeight="1">
      <c r="B82" s="39"/>
      <c r="C82" s="32" t="s">
        <v>22</v>
      </c>
      <c r="D82" s="40"/>
      <c r="E82" s="40"/>
      <c r="F82" s="27" t="str">
        <f>F14</f>
        <v>žst. Třebušice</v>
      </c>
      <c r="G82" s="40"/>
      <c r="H82" s="40"/>
      <c r="I82" s="146" t="s">
        <v>24</v>
      </c>
      <c r="J82" s="68" t="str">
        <f>IF(J14="","",J14)</f>
        <v>20. 3. 2019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44"/>
    </row>
    <row r="84" s="1" customFormat="1" ht="13.65" customHeight="1">
      <c r="B84" s="39"/>
      <c r="C84" s="32" t="s">
        <v>30</v>
      </c>
      <c r="D84" s="40"/>
      <c r="E84" s="40"/>
      <c r="F84" s="27" t="str">
        <f>E17</f>
        <v>SŽDC s.o., OŘ UNL, ST Most</v>
      </c>
      <c r="G84" s="40"/>
      <c r="H84" s="40"/>
      <c r="I84" s="146" t="s">
        <v>38</v>
      </c>
      <c r="J84" s="37" t="str">
        <f>E23</f>
        <v xml:space="preserve"> </v>
      </c>
      <c r="K84" s="40"/>
      <c r="L84" s="44"/>
    </row>
    <row r="85" s="1" customFormat="1" ht="13.65" customHeight="1">
      <c r="B85" s="39"/>
      <c r="C85" s="32" t="s">
        <v>36</v>
      </c>
      <c r="D85" s="40"/>
      <c r="E85" s="40"/>
      <c r="F85" s="27" t="str">
        <f>IF(E20="","",E20)</f>
        <v>Vyplň údaj</v>
      </c>
      <c r="G85" s="40"/>
      <c r="H85" s="40"/>
      <c r="I85" s="146" t="s">
        <v>42</v>
      </c>
      <c r="J85" s="37" t="str">
        <f>E26</f>
        <v>Ing. Střítezský Petr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4"/>
      <c r="J86" s="40"/>
      <c r="K86" s="40"/>
      <c r="L86" s="44"/>
    </row>
    <row r="87" s="10" customFormat="1" ht="29.28" customHeight="1">
      <c r="B87" s="191"/>
      <c r="C87" s="192" t="s">
        <v>179</v>
      </c>
      <c r="D87" s="193" t="s">
        <v>65</v>
      </c>
      <c r="E87" s="193" t="s">
        <v>61</v>
      </c>
      <c r="F87" s="193" t="s">
        <v>62</v>
      </c>
      <c r="G87" s="193" t="s">
        <v>180</v>
      </c>
      <c r="H87" s="193" t="s">
        <v>181</v>
      </c>
      <c r="I87" s="194" t="s">
        <v>182</v>
      </c>
      <c r="J87" s="193" t="s">
        <v>172</v>
      </c>
      <c r="K87" s="195" t="s">
        <v>183</v>
      </c>
      <c r="L87" s="196"/>
      <c r="M87" s="88" t="s">
        <v>39</v>
      </c>
      <c r="N87" s="89" t="s">
        <v>50</v>
      </c>
      <c r="O87" s="89" t="s">
        <v>184</v>
      </c>
      <c r="P87" s="89" t="s">
        <v>185</v>
      </c>
      <c r="Q87" s="89" t="s">
        <v>186</v>
      </c>
      <c r="R87" s="89" t="s">
        <v>187</v>
      </c>
      <c r="S87" s="89" t="s">
        <v>188</v>
      </c>
      <c r="T87" s="90" t="s">
        <v>189</v>
      </c>
    </row>
    <row r="88" s="1" customFormat="1" ht="22.8" customHeight="1">
      <c r="B88" s="39"/>
      <c r="C88" s="95" t="s">
        <v>190</v>
      </c>
      <c r="D88" s="40"/>
      <c r="E88" s="40"/>
      <c r="F88" s="40"/>
      <c r="G88" s="40"/>
      <c r="H88" s="40"/>
      <c r="I88" s="144"/>
      <c r="J88" s="197">
        <f>BK88</f>
        <v>0</v>
      </c>
      <c r="K88" s="40"/>
      <c r="L88" s="44"/>
      <c r="M88" s="91"/>
      <c r="N88" s="92"/>
      <c r="O88" s="92"/>
      <c r="P88" s="198">
        <f>P89+P94</f>
        <v>0</v>
      </c>
      <c r="Q88" s="92"/>
      <c r="R88" s="198">
        <f>R89+R94</f>
        <v>0</v>
      </c>
      <c r="S88" s="92"/>
      <c r="T88" s="199">
        <f>T89+T94</f>
        <v>0</v>
      </c>
      <c r="AT88" s="17" t="s">
        <v>79</v>
      </c>
      <c r="AU88" s="17" t="s">
        <v>173</v>
      </c>
      <c r="BK88" s="200">
        <f>BK89+BK94</f>
        <v>0</v>
      </c>
    </row>
    <row r="89" s="11" customFormat="1" ht="25.92" customHeight="1">
      <c r="B89" s="201"/>
      <c r="C89" s="202"/>
      <c r="D89" s="203" t="s">
        <v>79</v>
      </c>
      <c r="E89" s="204" t="s">
        <v>191</v>
      </c>
      <c r="F89" s="204" t="s">
        <v>192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</f>
        <v>0</v>
      </c>
      <c r="Q89" s="209"/>
      <c r="R89" s="210">
        <f>R90</f>
        <v>0</v>
      </c>
      <c r="S89" s="209"/>
      <c r="T89" s="211">
        <f>T90</f>
        <v>0</v>
      </c>
      <c r="AR89" s="212" t="s">
        <v>87</v>
      </c>
      <c r="AT89" s="213" t="s">
        <v>79</v>
      </c>
      <c r="AU89" s="213" t="s">
        <v>80</v>
      </c>
      <c r="AY89" s="212" t="s">
        <v>193</v>
      </c>
      <c r="BK89" s="214">
        <f>BK90</f>
        <v>0</v>
      </c>
    </row>
    <row r="90" s="11" customFormat="1" ht="22.8" customHeight="1">
      <c r="B90" s="201"/>
      <c r="C90" s="202"/>
      <c r="D90" s="203" t="s">
        <v>79</v>
      </c>
      <c r="E90" s="215" t="s">
        <v>194</v>
      </c>
      <c r="F90" s="215" t="s">
        <v>195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SUM(P91:P93)</f>
        <v>0</v>
      </c>
      <c r="Q90" s="209"/>
      <c r="R90" s="210">
        <f>SUM(R91:R93)</f>
        <v>0</v>
      </c>
      <c r="S90" s="209"/>
      <c r="T90" s="211">
        <f>SUM(T91:T93)</f>
        <v>0</v>
      </c>
      <c r="AR90" s="212" t="s">
        <v>87</v>
      </c>
      <c r="AT90" s="213" t="s">
        <v>79</v>
      </c>
      <c r="AU90" s="213" t="s">
        <v>87</v>
      </c>
      <c r="AY90" s="212" t="s">
        <v>193</v>
      </c>
      <c r="BK90" s="214">
        <f>SUM(BK91:BK93)</f>
        <v>0</v>
      </c>
    </row>
    <row r="91" s="1" customFormat="1" ht="22.5" customHeight="1">
      <c r="B91" s="39"/>
      <c r="C91" s="217" t="s">
        <v>87</v>
      </c>
      <c r="D91" s="217" t="s">
        <v>196</v>
      </c>
      <c r="E91" s="218" t="s">
        <v>562</v>
      </c>
      <c r="F91" s="219" t="s">
        <v>563</v>
      </c>
      <c r="G91" s="220" t="s">
        <v>153</v>
      </c>
      <c r="H91" s="221">
        <v>16</v>
      </c>
      <c r="I91" s="222"/>
      <c r="J91" s="223">
        <f>ROUND(I91*H91,2)</f>
        <v>0</v>
      </c>
      <c r="K91" s="219" t="s">
        <v>199</v>
      </c>
      <c r="L91" s="44"/>
      <c r="M91" s="224" t="s">
        <v>39</v>
      </c>
      <c r="N91" s="225" t="s">
        <v>53</v>
      </c>
      <c r="O91" s="80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200</v>
      </c>
      <c r="AT91" s="17" t="s">
        <v>196</v>
      </c>
      <c r="AU91" s="17" t="s">
        <v>89</v>
      </c>
      <c r="AY91" s="17" t="s">
        <v>193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200</v>
      </c>
      <c r="BK91" s="228">
        <f>ROUND(I91*H91,2)</f>
        <v>0</v>
      </c>
      <c r="BL91" s="17" t="s">
        <v>200</v>
      </c>
      <c r="BM91" s="17" t="s">
        <v>564</v>
      </c>
    </row>
    <row r="92" s="1" customFormat="1">
      <c r="B92" s="39"/>
      <c r="C92" s="40"/>
      <c r="D92" s="229" t="s">
        <v>202</v>
      </c>
      <c r="E92" s="40"/>
      <c r="F92" s="230" t="s">
        <v>565</v>
      </c>
      <c r="G92" s="40"/>
      <c r="H92" s="40"/>
      <c r="I92" s="144"/>
      <c r="J92" s="40"/>
      <c r="K92" s="40"/>
      <c r="L92" s="44"/>
      <c r="M92" s="231"/>
      <c r="N92" s="80"/>
      <c r="O92" s="80"/>
      <c r="P92" s="80"/>
      <c r="Q92" s="80"/>
      <c r="R92" s="80"/>
      <c r="S92" s="80"/>
      <c r="T92" s="81"/>
      <c r="AT92" s="17" t="s">
        <v>202</v>
      </c>
      <c r="AU92" s="17" t="s">
        <v>89</v>
      </c>
    </row>
    <row r="93" s="1" customFormat="1">
      <c r="B93" s="39"/>
      <c r="C93" s="40"/>
      <c r="D93" s="229" t="s">
        <v>247</v>
      </c>
      <c r="E93" s="40"/>
      <c r="F93" s="230" t="s">
        <v>566</v>
      </c>
      <c r="G93" s="40"/>
      <c r="H93" s="40"/>
      <c r="I93" s="144"/>
      <c r="J93" s="40"/>
      <c r="K93" s="40"/>
      <c r="L93" s="44"/>
      <c r="M93" s="231"/>
      <c r="N93" s="80"/>
      <c r="O93" s="80"/>
      <c r="P93" s="80"/>
      <c r="Q93" s="80"/>
      <c r="R93" s="80"/>
      <c r="S93" s="80"/>
      <c r="T93" s="81"/>
      <c r="AT93" s="17" t="s">
        <v>247</v>
      </c>
      <c r="AU93" s="17" t="s">
        <v>89</v>
      </c>
    </row>
    <row r="94" s="11" customFormat="1" ht="25.92" customHeight="1">
      <c r="B94" s="201"/>
      <c r="C94" s="202"/>
      <c r="D94" s="203" t="s">
        <v>79</v>
      </c>
      <c r="E94" s="204" t="s">
        <v>372</v>
      </c>
      <c r="F94" s="204" t="s">
        <v>373</v>
      </c>
      <c r="G94" s="202"/>
      <c r="H94" s="202"/>
      <c r="I94" s="205"/>
      <c r="J94" s="206">
        <f>BK94</f>
        <v>0</v>
      </c>
      <c r="K94" s="202"/>
      <c r="L94" s="207"/>
      <c r="M94" s="208"/>
      <c r="N94" s="209"/>
      <c r="O94" s="209"/>
      <c r="P94" s="210">
        <f>SUM(P95:P99)</f>
        <v>0</v>
      </c>
      <c r="Q94" s="209"/>
      <c r="R94" s="210">
        <f>SUM(R95:R99)</f>
        <v>0</v>
      </c>
      <c r="S94" s="209"/>
      <c r="T94" s="211">
        <f>SUM(T95:T99)</f>
        <v>0</v>
      </c>
      <c r="AR94" s="212" t="s">
        <v>200</v>
      </c>
      <c r="AT94" s="213" t="s">
        <v>79</v>
      </c>
      <c r="AU94" s="213" t="s">
        <v>80</v>
      </c>
      <c r="AY94" s="212" t="s">
        <v>193</v>
      </c>
      <c r="BK94" s="214">
        <f>SUM(BK95:BK99)</f>
        <v>0</v>
      </c>
    </row>
    <row r="95" s="1" customFormat="1" ht="22.5" customHeight="1">
      <c r="B95" s="39"/>
      <c r="C95" s="217" t="s">
        <v>89</v>
      </c>
      <c r="D95" s="217" t="s">
        <v>196</v>
      </c>
      <c r="E95" s="218" t="s">
        <v>567</v>
      </c>
      <c r="F95" s="219" t="s">
        <v>568</v>
      </c>
      <c r="G95" s="220" t="s">
        <v>153</v>
      </c>
      <c r="H95" s="221">
        <v>8</v>
      </c>
      <c r="I95" s="222"/>
      <c r="J95" s="223">
        <f>ROUND(I95*H95,2)</f>
        <v>0</v>
      </c>
      <c r="K95" s="219" t="s">
        <v>199</v>
      </c>
      <c r="L95" s="44"/>
      <c r="M95" s="224" t="s">
        <v>39</v>
      </c>
      <c r="N95" s="225" t="s">
        <v>53</v>
      </c>
      <c r="O95" s="80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379</v>
      </c>
      <c r="AT95" s="17" t="s">
        <v>196</v>
      </c>
      <c r="AU95" s="17" t="s">
        <v>87</v>
      </c>
      <c r="AY95" s="17" t="s">
        <v>193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200</v>
      </c>
      <c r="BK95" s="228">
        <f>ROUND(I95*H95,2)</f>
        <v>0</v>
      </c>
      <c r="BL95" s="17" t="s">
        <v>379</v>
      </c>
      <c r="BM95" s="17" t="s">
        <v>569</v>
      </c>
    </row>
    <row r="96" s="1" customFormat="1" ht="22.5" customHeight="1">
      <c r="B96" s="39"/>
      <c r="C96" s="217" t="s">
        <v>148</v>
      </c>
      <c r="D96" s="217" t="s">
        <v>196</v>
      </c>
      <c r="E96" s="218" t="s">
        <v>570</v>
      </c>
      <c r="F96" s="219" t="s">
        <v>571</v>
      </c>
      <c r="G96" s="220" t="s">
        <v>153</v>
      </c>
      <c r="H96" s="221">
        <v>8</v>
      </c>
      <c r="I96" s="222"/>
      <c r="J96" s="223">
        <f>ROUND(I96*H96,2)</f>
        <v>0</v>
      </c>
      <c r="K96" s="219" t="s">
        <v>199</v>
      </c>
      <c r="L96" s="44"/>
      <c r="M96" s="224" t="s">
        <v>39</v>
      </c>
      <c r="N96" s="225" t="s">
        <v>53</v>
      </c>
      <c r="O96" s="80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379</v>
      </c>
      <c r="AT96" s="17" t="s">
        <v>196</v>
      </c>
      <c r="AU96" s="17" t="s">
        <v>87</v>
      </c>
      <c r="AY96" s="17" t="s">
        <v>193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200</v>
      </c>
      <c r="BK96" s="228">
        <f>ROUND(I96*H96,2)</f>
        <v>0</v>
      </c>
      <c r="BL96" s="17" t="s">
        <v>379</v>
      </c>
      <c r="BM96" s="17" t="s">
        <v>572</v>
      </c>
    </row>
    <row r="97" s="1" customFormat="1" ht="33.75" customHeight="1">
      <c r="B97" s="39"/>
      <c r="C97" s="217" t="s">
        <v>200</v>
      </c>
      <c r="D97" s="217" t="s">
        <v>196</v>
      </c>
      <c r="E97" s="218" t="s">
        <v>573</v>
      </c>
      <c r="F97" s="219" t="s">
        <v>574</v>
      </c>
      <c r="G97" s="220" t="s">
        <v>153</v>
      </c>
      <c r="H97" s="221">
        <v>4</v>
      </c>
      <c r="I97" s="222"/>
      <c r="J97" s="223">
        <f>ROUND(I97*H97,2)</f>
        <v>0</v>
      </c>
      <c r="K97" s="219" t="s">
        <v>199</v>
      </c>
      <c r="L97" s="44"/>
      <c r="M97" s="224" t="s">
        <v>39</v>
      </c>
      <c r="N97" s="225" t="s">
        <v>53</v>
      </c>
      <c r="O97" s="80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379</v>
      </c>
      <c r="AT97" s="17" t="s">
        <v>196</v>
      </c>
      <c r="AU97" s="17" t="s">
        <v>87</v>
      </c>
      <c r="AY97" s="17" t="s">
        <v>193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200</v>
      </c>
      <c r="BK97" s="228">
        <f>ROUND(I97*H97,2)</f>
        <v>0</v>
      </c>
      <c r="BL97" s="17" t="s">
        <v>379</v>
      </c>
      <c r="BM97" s="17" t="s">
        <v>575</v>
      </c>
    </row>
    <row r="98" s="1" customFormat="1" ht="33.75" customHeight="1">
      <c r="B98" s="39"/>
      <c r="C98" s="217" t="s">
        <v>194</v>
      </c>
      <c r="D98" s="217" t="s">
        <v>196</v>
      </c>
      <c r="E98" s="218" t="s">
        <v>576</v>
      </c>
      <c r="F98" s="219" t="s">
        <v>577</v>
      </c>
      <c r="G98" s="220" t="s">
        <v>153</v>
      </c>
      <c r="H98" s="221">
        <v>8</v>
      </c>
      <c r="I98" s="222"/>
      <c r="J98" s="223">
        <f>ROUND(I98*H98,2)</f>
        <v>0</v>
      </c>
      <c r="K98" s="219" t="s">
        <v>199</v>
      </c>
      <c r="L98" s="44"/>
      <c r="M98" s="224" t="s">
        <v>39</v>
      </c>
      <c r="N98" s="225" t="s">
        <v>53</v>
      </c>
      <c r="O98" s="80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379</v>
      </c>
      <c r="AT98" s="17" t="s">
        <v>196</v>
      </c>
      <c r="AU98" s="17" t="s">
        <v>87</v>
      </c>
      <c r="AY98" s="17" t="s">
        <v>193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200</v>
      </c>
      <c r="BK98" s="228">
        <f>ROUND(I98*H98,2)</f>
        <v>0</v>
      </c>
      <c r="BL98" s="17" t="s">
        <v>379</v>
      </c>
      <c r="BM98" s="17" t="s">
        <v>578</v>
      </c>
    </row>
    <row r="99" s="1" customFormat="1" ht="22.5" customHeight="1">
      <c r="B99" s="39"/>
      <c r="C99" s="217" t="s">
        <v>229</v>
      </c>
      <c r="D99" s="217" t="s">
        <v>196</v>
      </c>
      <c r="E99" s="218" t="s">
        <v>579</v>
      </c>
      <c r="F99" s="219" t="s">
        <v>580</v>
      </c>
      <c r="G99" s="220" t="s">
        <v>153</v>
      </c>
      <c r="H99" s="221">
        <v>12</v>
      </c>
      <c r="I99" s="222"/>
      <c r="J99" s="223">
        <f>ROUND(I99*H99,2)</f>
        <v>0</v>
      </c>
      <c r="K99" s="219" t="s">
        <v>199</v>
      </c>
      <c r="L99" s="44"/>
      <c r="M99" s="277" t="s">
        <v>39</v>
      </c>
      <c r="N99" s="278" t="s">
        <v>53</v>
      </c>
      <c r="O99" s="279"/>
      <c r="P99" s="280">
        <f>O99*H99</f>
        <v>0</v>
      </c>
      <c r="Q99" s="280">
        <v>0</v>
      </c>
      <c r="R99" s="280">
        <f>Q99*H99</f>
        <v>0</v>
      </c>
      <c r="S99" s="280">
        <v>0</v>
      </c>
      <c r="T99" s="281">
        <f>S99*H99</f>
        <v>0</v>
      </c>
      <c r="AR99" s="17" t="s">
        <v>379</v>
      </c>
      <c r="AT99" s="17" t="s">
        <v>196</v>
      </c>
      <c r="AU99" s="17" t="s">
        <v>87</v>
      </c>
      <c r="AY99" s="17" t="s">
        <v>193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200</v>
      </c>
      <c r="BK99" s="228">
        <f>ROUND(I99*H99,2)</f>
        <v>0</v>
      </c>
      <c r="BL99" s="17" t="s">
        <v>379</v>
      </c>
      <c r="BM99" s="17" t="s">
        <v>581</v>
      </c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68"/>
      <c r="J100" s="59"/>
      <c r="K100" s="59"/>
      <c r="L100" s="44"/>
    </row>
  </sheetData>
  <sheetProtection sheet="1" autoFilter="0" formatColumns="0" formatRows="0" objects="1" scenarios="1" spinCount="100000" saltValue="Jv5e3m0i9++gQ+xDDhTUVNELgjjXQstCvaQjCD6KRN7zN4xvzG3IVxP49WU3lrjNw5qEgn51ZoVLhxPq3aE9DQ==" hashValue="OAl7JMSQI21vwVw9TVqDr2vtxpPF8dbLWFfypL02O6x1SpLGWi125KRZOdyghOhx/RiNBxFCNaCW02CrFaxFEw==" algorithmName="SHA-512" password="CC35"/>
  <autoFilter ref="C87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89</v>
      </c>
    </row>
    <row r="4" ht="24.96" customHeight="1">
      <c r="B4" s="20"/>
      <c r="D4" s="141" t="s">
        <v>115</v>
      </c>
      <c r="L4" s="20"/>
      <c r="M4" s="24" t="s">
        <v>10</v>
      </c>
      <c r="AT4" s="17" t="s">
        <v>41</v>
      </c>
    </row>
    <row r="5" ht="6.96" customHeight="1">
      <c r="B5" s="20"/>
      <c r="L5" s="20"/>
    </row>
    <row r="6" ht="12" customHeight="1">
      <c r="B6" s="20"/>
      <c r="D6" s="142" t="s">
        <v>16</v>
      </c>
      <c r="L6" s="20"/>
    </row>
    <row r="7" ht="16.5" customHeight="1">
      <c r="B7" s="20"/>
      <c r="E7" s="143" t="str">
        <f>'Rekapitulace stavby'!K6</f>
        <v>Oprava staničních kolejí č.14 a 16 v ŽST Třebušice</v>
      </c>
      <c r="F7" s="142"/>
      <c r="G7" s="142"/>
      <c r="H7" s="142"/>
      <c r="L7" s="20"/>
    </row>
    <row r="8" ht="12" customHeight="1">
      <c r="B8" s="20"/>
      <c r="D8" s="142" t="s">
        <v>130</v>
      </c>
      <c r="L8" s="20"/>
    </row>
    <row r="9" s="1" customFormat="1" ht="16.5" customHeight="1">
      <c r="B9" s="44"/>
      <c r="E9" s="143" t="s">
        <v>582</v>
      </c>
      <c r="F9" s="1"/>
      <c r="G9" s="1"/>
      <c r="H9" s="1"/>
      <c r="I9" s="144"/>
      <c r="L9" s="44"/>
    </row>
    <row r="10" s="1" customFormat="1" ht="12" customHeight="1">
      <c r="B10" s="44"/>
      <c r="D10" s="142" t="s">
        <v>140</v>
      </c>
      <c r="I10" s="144"/>
      <c r="L10" s="44"/>
    </row>
    <row r="11" s="1" customFormat="1" ht="36.96" customHeight="1">
      <c r="B11" s="44"/>
      <c r="E11" s="145" t="s">
        <v>583</v>
      </c>
      <c r="F11" s="1"/>
      <c r="G11" s="1"/>
      <c r="H11" s="1"/>
      <c r="I11" s="144"/>
      <c r="L11" s="44"/>
    </row>
    <row r="12" s="1" customFormat="1">
      <c r="B12" s="44"/>
      <c r="I12" s="144"/>
      <c r="L12" s="44"/>
    </row>
    <row r="13" s="1" customFormat="1" ht="12" customHeight="1">
      <c r="B13" s="44"/>
      <c r="D13" s="142" t="s">
        <v>18</v>
      </c>
      <c r="F13" s="17" t="s">
        <v>39</v>
      </c>
      <c r="I13" s="146" t="s">
        <v>20</v>
      </c>
      <c r="J13" s="17" t="s">
        <v>39</v>
      </c>
      <c r="L13" s="44"/>
    </row>
    <row r="14" s="1" customFormat="1" ht="12" customHeight="1">
      <c r="B14" s="44"/>
      <c r="D14" s="142" t="s">
        <v>22</v>
      </c>
      <c r="F14" s="17" t="s">
        <v>23</v>
      </c>
      <c r="I14" s="146" t="s">
        <v>24</v>
      </c>
      <c r="J14" s="147" t="str">
        <f>'Rekapitulace stavby'!AN8</f>
        <v>20. 3. 2019</v>
      </c>
      <c r="L14" s="44"/>
    </row>
    <row r="15" s="1" customFormat="1" ht="10.8" customHeight="1">
      <c r="B15" s="44"/>
      <c r="I15" s="144"/>
      <c r="L15" s="44"/>
    </row>
    <row r="16" s="1" customFormat="1" ht="12" customHeight="1">
      <c r="B16" s="44"/>
      <c r="D16" s="142" t="s">
        <v>30</v>
      </c>
      <c r="I16" s="146" t="s">
        <v>31</v>
      </c>
      <c r="J16" s="17" t="s">
        <v>32</v>
      </c>
      <c r="L16" s="44"/>
    </row>
    <row r="17" s="1" customFormat="1" ht="18" customHeight="1">
      <c r="B17" s="44"/>
      <c r="E17" s="17" t="s">
        <v>33</v>
      </c>
      <c r="I17" s="146" t="s">
        <v>34</v>
      </c>
      <c r="J17" s="17" t="s">
        <v>35</v>
      </c>
      <c r="L17" s="44"/>
    </row>
    <row r="18" s="1" customFormat="1" ht="6.96" customHeight="1">
      <c r="B18" s="44"/>
      <c r="I18" s="144"/>
      <c r="L18" s="44"/>
    </row>
    <row r="19" s="1" customFormat="1" ht="12" customHeight="1">
      <c r="B19" s="44"/>
      <c r="D19" s="142" t="s">
        <v>36</v>
      </c>
      <c r="I19" s="146" t="s">
        <v>31</v>
      </c>
      <c r="J19" s="33" t="str">
        <f>'Rekapitulace stavby'!AN13</f>
        <v>Vyplň údaj</v>
      </c>
      <c r="L19" s="44"/>
    </row>
    <row r="20" s="1" customFormat="1" ht="18" customHeight="1">
      <c r="B20" s="44"/>
      <c r="E20" s="33" t="str">
        <f>'Rekapitulace stavby'!E14</f>
        <v>Vyplň údaj</v>
      </c>
      <c r="F20" s="17"/>
      <c r="G20" s="17"/>
      <c r="H20" s="17"/>
      <c r="I20" s="146" t="s">
        <v>34</v>
      </c>
      <c r="J20" s="33" t="str">
        <f>'Rekapitulace stavby'!AN14</f>
        <v>Vyplň údaj</v>
      </c>
      <c r="L20" s="44"/>
    </row>
    <row r="21" s="1" customFormat="1" ht="6.96" customHeight="1">
      <c r="B21" s="44"/>
      <c r="I21" s="144"/>
      <c r="L21" s="44"/>
    </row>
    <row r="22" s="1" customFormat="1" ht="12" customHeight="1">
      <c r="B22" s="44"/>
      <c r="D22" s="142" t="s">
        <v>38</v>
      </c>
      <c r="I22" s="146" t="s">
        <v>31</v>
      </c>
      <c r="J22" s="17" t="str">
        <f>IF('Rekapitulace stavby'!AN16="","",'Rekapitulace stavby'!AN16)</f>
        <v/>
      </c>
      <c r="L22" s="44"/>
    </row>
    <row r="23" s="1" customFormat="1" ht="18" customHeight="1">
      <c r="B23" s="44"/>
      <c r="E23" s="17" t="str">
        <f>IF('Rekapitulace stavby'!E17="","",'Rekapitulace stavby'!E17)</f>
        <v xml:space="preserve"> </v>
      </c>
      <c r="I23" s="146" t="s">
        <v>34</v>
      </c>
      <c r="J23" s="17" t="str">
        <f>IF('Rekapitulace stavby'!AN17="","",'Rekapitulace stavby'!AN17)</f>
        <v/>
      </c>
      <c r="L23" s="44"/>
    </row>
    <row r="24" s="1" customFormat="1" ht="6.96" customHeight="1">
      <c r="B24" s="44"/>
      <c r="I24" s="144"/>
      <c r="L24" s="44"/>
    </row>
    <row r="25" s="1" customFormat="1" ht="12" customHeight="1">
      <c r="B25" s="44"/>
      <c r="D25" s="142" t="s">
        <v>42</v>
      </c>
      <c r="I25" s="146" t="s">
        <v>31</v>
      </c>
      <c r="J25" s="17" t="s">
        <v>39</v>
      </c>
      <c r="L25" s="44"/>
    </row>
    <row r="26" s="1" customFormat="1" ht="18" customHeight="1">
      <c r="B26" s="44"/>
      <c r="E26" s="17" t="s">
        <v>43</v>
      </c>
      <c r="I26" s="146" t="s">
        <v>34</v>
      </c>
      <c r="J26" s="17" t="s">
        <v>39</v>
      </c>
      <c r="L26" s="44"/>
    </row>
    <row r="27" s="1" customFormat="1" ht="6.96" customHeight="1">
      <c r="B27" s="44"/>
      <c r="I27" s="144"/>
      <c r="L27" s="44"/>
    </row>
    <row r="28" s="1" customFormat="1" ht="12" customHeight="1">
      <c r="B28" s="44"/>
      <c r="D28" s="142" t="s">
        <v>44</v>
      </c>
      <c r="I28" s="144"/>
      <c r="L28" s="44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4"/>
      <c r="I30" s="144"/>
      <c r="L30" s="44"/>
    </row>
    <row r="31" s="1" customFormat="1" ht="6.96" customHeight="1">
      <c r="B31" s="44"/>
      <c r="D31" s="72"/>
      <c r="E31" s="72"/>
      <c r="F31" s="72"/>
      <c r="G31" s="72"/>
      <c r="H31" s="72"/>
      <c r="I31" s="151"/>
      <c r="J31" s="72"/>
      <c r="K31" s="72"/>
      <c r="L31" s="44"/>
    </row>
    <row r="32" s="1" customFormat="1" ht="25.44" customHeight="1">
      <c r="B32" s="44"/>
      <c r="D32" s="152" t="s">
        <v>46</v>
      </c>
      <c r="I32" s="144"/>
      <c r="J32" s="153">
        <f>ROUND(J86, 2)</f>
        <v>0</v>
      </c>
      <c r="L32" s="44"/>
    </row>
    <row r="33" s="1" customFormat="1" ht="6.96" customHeight="1">
      <c r="B33" s="44"/>
      <c r="D33" s="72"/>
      <c r="E33" s="72"/>
      <c r="F33" s="72"/>
      <c r="G33" s="72"/>
      <c r="H33" s="72"/>
      <c r="I33" s="151"/>
      <c r="J33" s="72"/>
      <c r="K33" s="72"/>
      <c r="L33" s="44"/>
    </row>
    <row r="34" s="1" customFormat="1" ht="14.4" customHeight="1">
      <c r="B34" s="44"/>
      <c r="F34" s="154" t="s">
        <v>48</v>
      </c>
      <c r="I34" s="155" t="s">
        <v>47</v>
      </c>
      <c r="J34" s="154" t="s">
        <v>49</v>
      </c>
      <c r="L34" s="44"/>
    </row>
    <row r="35" hidden="1" s="1" customFormat="1" ht="14.4" customHeight="1">
      <c r="B35" s="44"/>
      <c r="D35" s="142" t="s">
        <v>50</v>
      </c>
      <c r="E35" s="142" t="s">
        <v>51</v>
      </c>
      <c r="F35" s="156">
        <f>ROUND((SUM(BE86:BE106)),  2)</f>
        <v>0</v>
      </c>
      <c r="I35" s="157">
        <v>0.20999999999999999</v>
      </c>
      <c r="J35" s="156">
        <f>ROUND(((SUM(BE86:BE106))*I35),  2)</f>
        <v>0</v>
      </c>
      <c r="L35" s="44"/>
    </row>
    <row r="36" hidden="1" s="1" customFormat="1" ht="14.4" customHeight="1">
      <c r="B36" s="44"/>
      <c r="E36" s="142" t="s">
        <v>52</v>
      </c>
      <c r="F36" s="156">
        <f>ROUND((SUM(BF86:BF106)),  2)</f>
        <v>0</v>
      </c>
      <c r="I36" s="157">
        <v>0.14999999999999999</v>
      </c>
      <c r="J36" s="156">
        <f>ROUND(((SUM(BF86:BF106))*I36),  2)</f>
        <v>0</v>
      </c>
      <c r="L36" s="44"/>
    </row>
    <row r="37" s="1" customFormat="1" ht="14.4" customHeight="1">
      <c r="B37" s="44"/>
      <c r="D37" s="142" t="s">
        <v>50</v>
      </c>
      <c r="E37" s="142" t="s">
        <v>53</v>
      </c>
      <c r="F37" s="156">
        <f>ROUND((SUM(BG86:BG106)),  2)</f>
        <v>0</v>
      </c>
      <c r="I37" s="157">
        <v>0.20999999999999999</v>
      </c>
      <c r="J37" s="156">
        <f>0</f>
        <v>0</v>
      </c>
      <c r="L37" s="44"/>
    </row>
    <row r="38" s="1" customFormat="1" ht="14.4" customHeight="1">
      <c r="B38" s="44"/>
      <c r="E38" s="142" t="s">
        <v>54</v>
      </c>
      <c r="F38" s="156">
        <f>ROUND((SUM(BH86:BH106)),  2)</f>
        <v>0</v>
      </c>
      <c r="I38" s="157">
        <v>0.14999999999999999</v>
      </c>
      <c r="J38" s="156">
        <f>0</f>
        <v>0</v>
      </c>
      <c r="L38" s="44"/>
    </row>
    <row r="39" hidden="1" s="1" customFormat="1" ht="14.4" customHeight="1">
      <c r="B39" s="44"/>
      <c r="E39" s="142" t="s">
        <v>55</v>
      </c>
      <c r="F39" s="156">
        <f>ROUND((SUM(BI86:BI106)),  2)</f>
        <v>0</v>
      </c>
      <c r="I39" s="157">
        <v>0</v>
      </c>
      <c r="J39" s="156">
        <f>0</f>
        <v>0</v>
      </c>
      <c r="L39" s="44"/>
    </row>
    <row r="40" s="1" customFormat="1" ht="6.96" customHeight="1">
      <c r="B40" s="44"/>
      <c r="I40" s="144"/>
      <c r="L40" s="44"/>
    </row>
    <row r="41" s="1" customFormat="1" ht="25.44" customHeight="1">
      <c r="B41" s="44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4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4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4"/>
    </row>
    <row r="47" s="1" customFormat="1" ht="24.96" customHeight="1">
      <c r="B47" s="39"/>
      <c r="C47" s="23" t="s">
        <v>170</v>
      </c>
      <c r="D47" s="40"/>
      <c r="E47" s="40"/>
      <c r="F47" s="40"/>
      <c r="G47" s="40"/>
      <c r="H47" s="40"/>
      <c r="I47" s="144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4"/>
      <c r="J48" s="40"/>
      <c r="K48" s="40"/>
      <c r="L48" s="44"/>
    </row>
    <row r="49" s="1" customFormat="1" ht="12" customHeight="1">
      <c r="B49" s="39"/>
      <c r="C49" s="32" t="s">
        <v>16</v>
      </c>
      <c r="D49" s="40"/>
      <c r="E49" s="40"/>
      <c r="F49" s="40"/>
      <c r="G49" s="40"/>
      <c r="H49" s="40"/>
      <c r="I49" s="144"/>
      <c r="J49" s="40"/>
      <c r="K49" s="40"/>
      <c r="L49" s="44"/>
    </row>
    <row r="50" s="1" customFormat="1" ht="16.5" customHeight="1">
      <c r="B50" s="39"/>
      <c r="C50" s="40"/>
      <c r="D50" s="40"/>
      <c r="E50" s="172" t="str">
        <f>E7</f>
        <v>Oprava staničních kolejí č.14 a 16 v ŽST Třebušice</v>
      </c>
      <c r="F50" s="32"/>
      <c r="G50" s="32"/>
      <c r="H50" s="32"/>
      <c r="I50" s="144"/>
      <c r="J50" s="40"/>
      <c r="K50" s="40"/>
      <c r="L50" s="44"/>
    </row>
    <row r="51" ht="12" customHeight="1">
      <c r="B51" s="21"/>
      <c r="C51" s="32" t="s">
        <v>130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9"/>
      <c r="C52" s="40"/>
      <c r="D52" s="40"/>
      <c r="E52" s="172" t="s">
        <v>582</v>
      </c>
      <c r="F52" s="40"/>
      <c r="G52" s="40"/>
      <c r="H52" s="40"/>
      <c r="I52" s="144"/>
      <c r="J52" s="40"/>
      <c r="K52" s="40"/>
      <c r="L52" s="44"/>
    </row>
    <row r="53" s="1" customFormat="1" ht="12" customHeight="1">
      <c r="B53" s="39"/>
      <c r="C53" s="32" t="s">
        <v>140</v>
      </c>
      <c r="D53" s="40"/>
      <c r="E53" s="40"/>
      <c r="F53" s="40"/>
      <c r="G53" s="40"/>
      <c r="H53" s="40"/>
      <c r="I53" s="144"/>
      <c r="J53" s="40"/>
      <c r="K53" s="40"/>
      <c r="L53" s="44"/>
    </row>
    <row r="54" s="1" customFormat="1" ht="16.5" customHeight="1">
      <c r="B54" s="39"/>
      <c r="C54" s="40"/>
      <c r="D54" s="40"/>
      <c r="E54" s="65" t="str">
        <f>E11</f>
        <v>Č21 - VRN</v>
      </c>
      <c r="F54" s="40"/>
      <c r="G54" s="40"/>
      <c r="H54" s="40"/>
      <c r="I54" s="144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4"/>
      <c r="J55" s="40"/>
      <c r="K55" s="40"/>
      <c r="L55" s="44"/>
    </row>
    <row r="56" s="1" customFormat="1" ht="12" customHeight="1">
      <c r="B56" s="39"/>
      <c r="C56" s="32" t="s">
        <v>22</v>
      </c>
      <c r="D56" s="40"/>
      <c r="E56" s="40"/>
      <c r="F56" s="27" t="str">
        <f>F14</f>
        <v>žst. Třebušice</v>
      </c>
      <c r="G56" s="40"/>
      <c r="H56" s="40"/>
      <c r="I56" s="146" t="s">
        <v>24</v>
      </c>
      <c r="J56" s="68" t="str">
        <f>IF(J14="","",J14)</f>
        <v>20. 3. 2019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4"/>
      <c r="J57" s="40"/>
      <c r="K57" s="40"/>
      <c r="L57" s="44"/>
    </row>
    <row r="58" s="1" customFormat="1" ht="13.65" customHeight="1">
      <c r="B58" s="39"/>
      <c r="C58" s="32" t="s">
        <v>30</v>
      </c>
      <c r="D58" s="40"/>
      <c r="E58" s="40"/>
      <c r="F58" s="27" t="str">
        <f>E17</f>
        <v>SŽDC s.o., OŘ UNL, ST Most</v>
      </c>
      <c r="G58" s="40"/>
      <c r="H58" s="40"/>
      <c r="I58" s="146" t="s">
        <v>38</v>
      </c>
      <c r="J58" s="37" t="str">
        <f>E23</f>
        <v xml:space="preserve"> </v>
      </c>
      <c r="K58" s="40"/>
      <c r="L58" s="44"/>
    </row>
    <row r="59" s="1" customFormat="1" ht="13.65" customHeight="1">
      <c r="B59" s="39"/>
      <c r="C59" s="32" t="s">
        <v>36</v>
      </c>
      <c r="D59" s="40"/>
      <c r="E59" s="40"/>
      <c r="F59" s="27" t="str">
        <f>IF(E20="","",E20)</f>
        <v>Vyplň údaj</v>
      </c>
      <c r="G59" s="40"/>
      <c r="H59" s="40"/>
      <c r="I59" s="146" t="s">
        <v>42</v>
      </c>
      <c r="J59" s="37" t="str">
        <f>E26</f>
        <v>Ing. Střítezský Petr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4"/>
      <c r="J60" s="40"/>
      <c r="K60" s="40"/>
      <c r="L60" s="44"/>
    </row>
    <row r="61" s="1" customFormat="1" ht="29.28" customHeight="1">
      <c r="B61" s="39"/>
      <c r="C61" s="173" t="s">
        <v>171</v>
      </c>
      <c r="D61" s="174"/>
      <c r="E61" s="174"/>
      <c r="F61" s="174"/>
      <c r="G61" s="174"/>
      <c r="H61" s="174"/>
      <c r="I61" s="175"/>
      <c r="J61" s="176" t="s">
        <v>172</v>
      </c>
      <c r="K61" s="174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4"/>
      <c r="J62" s="40"/>
      <c r="K62" s="40"/>
      <c r="L62" s="44"/>
    </row>
    <row r="63" s="1" customFormat="1" ht="22.8" customHeight="1">
      <c r="B63" s="39"/>
      <c r="C63" s="177" t="s">
        <v>78</v>
      </c>
      <c r="D63" s="40"/>
      <c r="E63" s="40"/>
      <c r="F63" s="40"/>
      <c r="G63" s="40"/>
      <c r="H63" s="40"/>
      <c r="I63" s="144"/>
      <c r="J63" s="98">
        <f>J86</f>
        <v>0</v>
      </c>
      <c r="K63" s="40"/>
      <c r="L63" s="44"/>
      <c r="AU63" s="17" t="s">
        <v>173</v>
      </c>
    </row>
    <row r="64" s="8" customFormat="1" ht="24.96" customHeight="1">
      <c r="B64" s="178"/>
      <c r="C64" s="179"/>
      <c r="D64" s="180" t="s">
        <v>177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</row>
    <row r="65" s="1" customFormat="1" ht="21.84" customHeight="1">
      <c r="B65" s="39"/>
      <c r="C65" s="40"/>
      <c r="D65" s="40"/>
      <c r="E65" s="40"/>
      <c r="F65" s="40"/>
      <c r="G65" s="40"/>
      <c r="H65" s="40"/>
      <c r="I65" s="144"/>
      <c r="J65" s="40"/>
      <c r="K65" s="40"/>
      <c r="L65" s="44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68"/>
      <c r="J66" s="59"/>
      <c r="K66" s="59"/>
      <c r="L66" s="44"/>
    </row>
    <row r="70" s="1" customFormat="1" ht="6.96" customHeight="1">
      <c r="B70" s="60"/>
      <c r="C70" s="61"/>
      <c r="D70" s="61"/>
      <c r="E70" s="61"/>
      <c r="F70" s="61"/>
      <c r="G70" s="61"/>
      <c r="H70" s="61"/>
      <c r="I70" s="171"/>
      <c r="J70" s="61"/>
      <c r="K70" s="61"/>
      <c r="L70" s="44"/>
    </row>
    <row r="71" s="1" customFormat="1" ht="24.96" customHeight="1">
      <c r="B71" s="39"/>
      <c r="C71" s="23" t="s">
        <v>178</v>
      </c>
      <c r="D71" s="40"/>
      <c r="E71" s="40"/>
      <c r="F71" s="40"/>
      <c r="G71" s="40"/>
      <c r="H71" s="40"/>
      <c r="I71" s="144"/>
      <c r="J71" s="40"/>
      <c r="K71" s="40"/>
      <c r="L71" s="44"/>
    </row>
    <row r="72" s="1" customFormat="1" ht="6.96" customHeight="1">
      <c r="B72" s="39"/>
      <c r="C72" s="40"/>
      <c r="D72" s="40"/>
      <c r="E72" s="40"/>
      <c r="F72" s="40"/>
      <c r="G72" s="40"/>
      <c r="H72" s="40"/>
      <c r="I72" s="144"/>
      <c r="J72" s="40"/>
      <c r="K72" s="40"/>
      <c r="L72" s="44"/>
    </row>
    <row r="73" s="1" customFormat="1" ht="12" customHeight="1">
      <c r="B73" s="39"/>
      <c r="C73" s="32" t="s">
        <v>16</v>
      </c>
      <c r="D73" s="40"/>
      <c r="E73" s="40"/>
      <c r="F73" s="40"/>
      <c r="G73" s="40"/>
      <c r="H73" s="40"/>
      <c r="I73" s="144"/>
      <c r="J73" s="40"/>
      <c r="K73" s="40"/>
      <c r="L73" s="44"/>
    </row>
    <row r="74" s="1" customFormat="1" ht="16.5" customHeight="1">
      <c r="B74" s="39"/>
      <c r="C74" s="40"/>
      <c r="D74" s="40"/>
      <c r="E74" s="172" t="str">
        <f>E7</f>
        <v>Oprava staničních kolejí č.14 a 16 v ŽST Třebušice</v>
      </c>
      <c r="F74" s="32"/>
      <c r="G74" s="32"/>
      <c r="H74" s="32"/>
      <c r="I74" s="144"/>
      <c r="J74" s="40"/>
      <c r="K74" s="40"/>
      <c r="L74" s="44"/>
    </row>
    <row r="75" ht="12" customHeight="1">
      <c r="B75" s="21"/>
      <c r="C75" s="32" t="s">
        <v>130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9"/>
      <c r="C76" s="40"/>
      <c r="D76" s="40"/>
      <c r="E76" s="172" t="s">
        <v>582</v>
      </c>
      <c r="F76" s="40"/>
      <c r="G76" s="40"/>
      <c r="H76" s="40"/>
      <c r="I76" s="144"/>
      <c r="J76" s="40"/>
      <c r="K76" s="40"/>
      <c r="L76" s="44"/>
    </row>
    <row r="77" s="1" customFormat="1" ht="12" customHeight="1">
      <c r="B77" s="39"/>
      <c r="C77" s="32" t="s">
        <v>140</v>
      </c>
      <c r="D77" s="40"/>
      <c r="E77" s="40"/>
      <c r="F77" s="40"/>
      <c r="G77" s="40"/>
      <c r="H77" s="40"/>
      <c r="I77" s="144"/>
      <c r="J77" s="40"/>
      <c r="K77" s="40"/>
      <c r="L77" s="44"/>
    </row>
    <row r="78" s="1" customFormat="1" ht="16.5" customHeight="1">
      <c r="B78" s="39"/>
      <c r="C78" s="40"/>
      <c r="D78" s="40"/>
      <c r="E78" s="65" t="str">
        <f>E11</f>
        <v>Č21 - VRN</v>
      </c>
      <c r="F78" s="40"/>
      <c r="G78" s="40"/>
      <c r="H78" s="40"/>
      <c r="I78" s="144"/>
      <c r="J78" s="40"/>
      <c r="K78" s="40"/>
      <c r="L78" s="44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144"/>
      <c r="J79" s="40"/>
      <c r="K79" s="40"/>
      <c r="L79" s="44"/>
    </row>
    <row r="80" s="1" customFormat="1" ht="12" customHeight="1">
      <c r="B80" s="39"/>
      <c r="C80" s="32" t="s">
        <v>22</v>
      </c>
      <c r="D80" s="40"/>
      <c r="E80" s="40"/>
      <c r="F80" s="27" t="str">
        <f>F14</f>
        <v>žst. Třebušice</v>
      </c>
      <c r="G80" s="40"/>
      <c r="H80" s="40"/>
      <c r="I80" s="146" t="s">
        <v>24</v>
      </c>
      <c r="J80" s="68" t="str">
        <f>IF(J14="","",J14)</f>
        <v>20. 3. 2019</v>
      </c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4"/>
      <c r="J81" s="40"/>
      <c r="K81" s="40"/>
      <c r="L81" s="44"/>
    </row>
    <row r="82" s="1" customFormat="1" ht="13.65" customHeight="1">
      <c r="B82" s="39"/>
      <c r="C82" s="32" t="s">
        <v>30</v>
      </c>
      <c r="D82" s="40"/>
      <c r="E82" s="40"/>
      <c r="F82" s="27" t="str">
        <f>E17</f>
        <v>SŽDC s.o., OŘ UNL, ST Most</v>
      </c>
      <c r="G82" s="40"/>
      <c r="H82" s="40"/>
      <c r="I82" s="146" t="s">
        <v>38</v>
      </c>
      <c r="J82" s="37" t="str">
        <f>E23</f>
        <v xml:space="preserve"> </v>
      </c>
      <c r="K82" s="40"/>
      <c r="L82" s="44"/>
    </row>
    <row r="83" s="1" customFormat="1" ht="13.65" customHeight="1">
      <c r="B83" s="39"/>
      <c r="C83" s="32" t="s">
        <v>36</v>
      </c>
      <c r="D83" s="40"/>
      <c r="E83" s="40"/>
      <c r="F83" s="27" t="str">
        <f>IF(E20="","",E20)</f>
        <v>Vyplň údaj</v>
      </c>
      <c r="G83" s="40"/>
      <c r="H83" s="40"/>
      <c r="I83" s="146" t="s">
        <v>42</v>
      </c>
      <c r="J83" s="37" t="str">
        <f>E26</f>
        <v>Ing. Střítezský Petr</v>
      </c>
      <c r="K83" s="40"/>
      <c r="L83" s="44"/>
    </row>
    <row r="84" s="1" customFormat="1" ht="10.32" customHeight="1">
      <c r="B84" s="39"/>
      <c r="C84" s="40"/>
      <c r="D84" s="40"/>
      <c r="E84" s="40"/>
      <c r="F84" s="40"/>
      <c r="G84" s="40"/>
      <c r="H84" s="40"/>
      <c r="I84" s="144"/>
      <c r="J84" s="40"/>
      <c r="K84" s="40"/>
      <c r="L84" s="44"/>
    </row>
    <row r="85" s="10" customFormat="1" ht="29.28" customHeight="1">
      <c r="B85" s="191"/>
      <c r="C85" s="192" t="s">
        <v>179</v>
      </c>
      <c r="D85" s="193" t="s">
        <v>65</v>
      </c>
      <c r="E85" s="193" t="s">
        <v>61</v>
      </c>
      <c r="F85" s="193" t="s">
        <v>62</v>
      </c>
      <c r="G85" s="193" t="s">
        <v>180</v>
      </c>
      <c r="H85" s="193" t="s">
        <v>181</v>
      </c>
      <c r="I85" s="194" t="s">
        <v>182</v>
      </c>
      <c r="J85" s="193" t="s">
        <v>172</v>
      </c>
      <c r="K85" s="195" t="s">
        <v>183</v>
      </c>
      <c r="L85" s="196"/>
      <c r="M85" s="88" t="s">
        <v>39</v>
      </c>
      <c r="N85" s="89" t="s">
        <v>50</v>
      </c>
      <c r="O85" s="89" t="s">
        <v>184</v>
      </c>
      <c r="P85" s="89" t="s">
        <v>185</v>
      </c>
      <c r="Q85" s="89" t="s">
        <v>186</v>
      </c>
      <c r="R85" s="89" t="s">
        <v>187</v>
      </c>
      <c r="S85" s="89" t="s">
        <v>188</v>
      </c>
      <c r="T85" s="90" t="s">
        <v>189</v>
      </c>
    </row>
    <row r="86" s="1" customFormat="1" ht="22.8" customHeight="1">
      <c r="B86" s="39"/>
      <c r="C86" s="95" t="s">
        <v>190</v>
      </c>
      <c r="D86" s="40"/>
      <c r="E86" s="40"/>
      <c r="F86" s="40"/>
      <c r="G86" s="40"/>
      <c r="H86" s="40"/>
      <c r="I86" s="144"/>
      <c r="J86" s="197">
        <f>BK86</f>
        <v>0</v>
      </c>
      <c r="K86" s="40"/>
      <c r="L86" s="44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79</v>
      </c>
      <c r="AU86" s="17" t="s">
        <v>173</v>
      </c>
      <c r="BK86" s="200">
        <f>BK87</f>
        <v>0</v>
      </c>
    </row>
    <row r="87" s="11" customFormat="1" ht="25.92" customHeight="1">
      <c r="B87" s="201"/>
      <c r="C87" s="202"/>
      <c r="D87" s="203" t="s">
        <v>79</v>
      </c>
      <c r="E87" s="204" t="s">
        <v>105</v>
      </c>
      <c r="F87" s="204" t="s">
        <v>102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SUM(P88:P106)</f>
        <v>0</v>
      </c>
      <c r="Q87" s="209"/>
      <c r="R87" s="210">
        <f>SUM(R88:R106)</f>
        <v>0</v>
      </c>
      <c r="S87" s="209"/>
      <c r="T87" s="211">
        <f>SUM(T88:T106)</f>
        <v>0</v>
      </c>
      <c r="AR87" s="212" t="s">
        <v>194</v>
      </c>
      <c r="AT87" s="213" t="s">
        <v>79</v>
      </c>
      <c r="AU87" s="213" t="s">
        <v>80</v>
      </c>
      <c r="AY87" s="212" t="s">
        <v>193</v>
      </c>
      <c r="BK87" s="214">
        <f>SUM(BK88:BK106)</f>
        <v>0</v>
      </c>
    </row>
    <row r="88" s="1" customFormat="1" ht="22.5" customHeight="1">
      <c r="B88" s="39"/>
      <c r="C88" s="217" t="s">
        <v>87</v>
      </c>
      <c r="D88" s="217" t="s">
        <v>196</v>
      </c>
      <c r="E88" s="218" t="s">
        <v>584</v>
      </c>
      <c r="F88" s="219" t="s">
        <v>585</v>
      </c>
      <c r="G88" s="220" t="s">
        <v>586</v>
      </c>
      <c r="H88" s="282"/>
      <c r="I88" s="222"/>
      <c r="J88" s="223">
        <f>ROUND(I88*H88,2)</f>
        <v>0</v>
      </c>
      <c r="K88" s="219" t="s">
        <v>199</v>
      </c>
      <c r="L88" s="44"/>
      <c r="M88" s="224" t="s">
        <v>39</v>
      </c>
      <c r="N88" s="225" t="s">
        <v>53</v>
      </c>
      <c r="O88" s="80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200</v>
      </c>
      <c r="AT88" s="17" t="s">
        <v>196</v>
      </c>
      <c r="AU88" s="17" t="s">
        <v>87</v>
      </c>
      <c r="AY88" s="17" t="s">
        <v>193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200</v>
      </c>
      <c r="BK88" s="228">
        <f>ROUND(I88*H88,2)</f>
        <v>0</v>
      </c>
      <c r="BL88" s="17" t="s">
        <v>200</v>
      </c>
      <c r="BM88" s="17" t="s">
        <v>587</v>
      </c>
    </row>
    <row r="89" s="1" customFormat="1" ht="22.5" customHeight="1">
      <c r="B89" s="39"/>
      <c r="C89" s="217" t="s">
        <v>89</v>
      </c>
      <c r="D89" s="217" t="s">
        <v>196</v>
      </c>
      <c r="E89" s="218" t="s">
        <v>588</v>
      </c>
      <c r="F89" s="219" t="s">
        <v>589</v>
      </c>
      <c r="G89" s="220" t="s">
        <v>586</v>
      </c>
      <c r="H89" s="282"/>
      <c r="I89" s="222"/>
      <c r="J89" s="223">
        <f>ROUND(I89*H89,2)</f>
        <v>0</v>
      </c>
      <c r="K89" s="219" t="s">
        <v>199</v>
      </c>
      <c r="L89" s="44"/>
      <c r="M89" s="224" t="s">
        <v>39</v>
      </c>
      <c r="N89" s="225" t="s">
        <v>53</v>
      </c>
      <c r="O89" s="80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200</v>
      </c>
      <c r="AT89" s="17" t="s">
        <v>196</v>
      </c>
      <c r="AU89" s="17" t="s">
        <v>87</v>
      </c>
      <c r="AY89" s="17" t="s">
        <v>193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200</v>
      </c>
      <c r="BK89" s="228">
        <f>ROUND(I89*H89,2)</f>
        <v>0</v>
      </c>
      <c r="BL89" s="17" t="s">
        <v>200</v>
      </c>
      <c r="BM89" s="17" t="s">
        <v>590</v>
      </c>
    </row>
    <row r="90" s="1" customFormat="1" ht="33.75" customHeight="1">
      <c r="B90" s="39"/>
      <c r="C90" s="217" t="s">
        <v>148</v>
      </c>
      <c r="D90" s="217" t="s">
        <v>196</v>
      </c>
      <c r="E90" s="218" t="s">
        <v>591</v>
      </c>
      <c r="F90" s="219" t="s">
        <v>592</v>
      </c>
      <c r="G90" s="220" t="s">
        <v>153</v>
      </c>
      <c r="H90" s="221">
        <v>2</v>
      </c>
      <c r="I90" s="222"/>
      <c r="J90" s="223">
        <f>ROUND(I90*H90,2)</f>
        <v>0</v>
      </c>
      <c r="K90" s="219" t="s">
        <v>199</v>
      </c>
      <c r="L90" s="44"/>
      <c r="M90" s="224" t="s">
        <v>39</v>
      </c>
      <c r="N90" s="225" t="s">
        <v>53</v>
      </c>
      <c r="O90" s="80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200</v>
      </c>
      <c r="AT90" s="17" t="s">
        <v>196</v>
      </c>
      <c r="AU90" s="17" t="s">
        <v>87</v>
      </c>
      <c r="AY90" s="17" t="s">
        <v>193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200</v>
      </c>
      <c r="BK90" s="228">
        <f>ROUND(I90*H90,2)</f>
        <v>0</v>
      </c>
      <c r="BL90" s="17" t="s">
        <v>200</v>
      </c>
      <c r="BM90" s="17" t="s">
        <v>593</v>
      </c>
    </row>
    <row r="91" s="1" customFormat="1">
      <c r="B91" s="39"/>
      <c r="C91" s="40"/>
      <c r="D91" s="229" t="s">
        <v>202</v>
      </c>
      <c r="E91" s="40"/>
      <c r="F91" s="230" t="s">
        <v>594</v>
      </c>
      <c r="G91" s="40"/>
      <c r="H91" s="40"/>
      <c r="I91" s="144"/>
      <c r="J91" s="40"/>
      <c r="K91" s="40"/>
      <c r="L91" s="44"/>
      <c r="M91" s="231"/>
      <c r="N91" s="80"/>
      <c r="O91" s="80"/>
      <c r="P91" s="80"/>
      <c r="Q91" s="80"/>
      <c r="R91" s="80"/>
      <c r="S91" s="80"/>
      <c r="T91" s="81"/>
      <c r="AT91" s="17" t="s">
        <v>202</v>
      </c>
      <c r="AU91" s="17" t="s">
        <v>87</v>
      </c>
    </row>
    <row r="92" s="1" customFormat="1" ht="22.5" customHeight="1">
      <c r="B92" s="39"/>
      <c r="C92" s="217" t="s">
        <v>200</v>
      </c>
      <c r="D92" s="217" t="s">
        <v>196</v>
      </c>
      <c r="E92" s="218" t="s">
        <v>595</v>
      </c>
      <c r="F92" s="219" t="s">
        <v>596</v>
      </c>
      <c r="G92" s="220" t="s">
        <v>586</v>
      </c>
      <c r="H92" s="282"/>
      <c r="I92" s="222"/>
      <c r="J92" s="223">
        <f>ROUND(I92*H92,2)</f>
        <v>0</v>
      </c>
      <c r="K92" s="219" t="s">
        <v>199</v>
      </c>
      <c r="L92" s="44"/>
      <c r="M92" s="224" t="s">
        <v>39</v>
      </c>
      <c r="N92" s="225" t="s">
        <v>53</v>
      </c>
      <c r="O92" s="80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200</v>
      </c>
      <c r="AT92" s="17" t="s">
        <v>196</v>
      </c>
      <c r="AU92" s="17" t="s">
        <v>87</v>
      </c>
      <c r="AY92" s="17" t="s">
        <v>193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200</v>
      </c>
      <c r="BK92" s="228">
        <f>ROUND(I92*H92,2)</f>
        <v>0</v>
      </c>
      <c r="BL92" s="17" t="s">
        <v>200</v>
      </c>
      <c r="BM92" s="17" t="s">
        <v>597</v>
      </c>
    </row>
    <row r="93" s="1" customFormat="1" ht="33.75" customHeight="1">
      <c r="B93" s="39"/>
      <c r="C93" s="217" t="s">
        <v>194</v>
      </c>
      <c r="D93" s="217" t="s">
        <v>196</v>
      </c>
      <c r="E93" s="218" t="s">
        <v>598</v>
      </c>
      <c r="F93" s="219" t="s">
        <v>599</v>
      </c>
      <c r="G93" s="220" t="s">
        <v>586</v>
      </c>
      <c r="H93" s="282"/>
      <c r="I93" s="222"/>
      <c r="J93" s="223">
        <f>ROUND(I93*H93,2)</f>
        <v>0</v>
      </c>
      <c r="K93" s="219" t="s">
        <v>199</v>
      </c>
      <c r="L93" s="44"/>
      <c r="M93" s="224" t="s">
        <v>39</v>
      </c>
      <c r="N93" s="225" t="s">
        <v>53</v>
      </c>
      <c r="O93" s="80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200</v>
      </c>
      <c r="AT93" s="17" t="s">
        <v>196</v>
      </c>
      <c r="AU93" s="17" t="s">
        <v>87</v>
      </c>
      <c r="AY93" s="17" t="s">
        <v>193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200</v>
      </c>
      <c r="BK93" s="228">
        <f>ROUND(I93*H93,2)</f>
        <v>0</v>
      </c>
      <c r="BL93" s="17" t="s">
        <v>200</v>
      </c>
      <c r="BM93" s="17" t="s">
        <v>600</v>
      </c>
    </row>
    <row r="94" s="1" customFormat="1">
      <c r="B94" s="39"/>
      <c r="C94" s="40"/>
      <c r="D94" s="229" t="s">
        <v>202</v>
      </c>
      <c r="E94" s="40"/>
      <c r="F94" s="230" t="s">
        <v>601</v>
      </c>
      <c r="G94" s="40"/>
      <c r="H94" s="40"/>
      <c r="I94" s="144"/>
      <c r="J94" s="40"/>
      <c r="K94" s="40"/>
      <c r="L94" s="44"/>
      <c r="M94" s="231"/>
      <c r="N94" s="80"/>
      <c r="O94" s="80"/>
      <c r="P94" s="80"/>
      <c r="Q94" s="80"/>
      <c r="R94" s="80"/>
      <c r="S94" s="80"/>
      <c r="T94" s="81"/>
      <c r="AT94" s="17" t="s">
        <v>202</v>
      </c>
      <c r="AU94" s="17" t="s">
        <v>87</v>
      </c>
    </row>
    <row r="95" s="1" customFormat="1" ht="33.75" customHeight="1">
      <c r="B95" s="39"/>
      <c r="C95" s="217" t="s">
        <v>229</v>
      </c>
      <c r="D95" s="217" t="s">
        <v>196</v>
      </c>
      <c r="E95" s="218" t="s">
        <v>602</v>
      </c>
      <c r="F95" s="219" t="s">
        <v>603</v>
      </c>
      <c r="G95" s="220" t="s">
        <v>128</v>
      </c>
      <c r="H95" s="221">
        <v>1.768</v>
      </c>
      <c r="I95" s="222"/>
      <c r="J95" s="223">
        <f>ROUND(I95*H95,2)</f>
        <v>0</v>
      </c>
      <c r="K95" s="219" t="s">
        <v>199</v>
      </c>
      <c r="L95" s="44"/>
      <c r="M95" s="224" t="s">
        <v>39</v>
      </c>
      <c r="N95" s="225" t="s">
        <v>53</v>
      </c>
      <c r="O95" s="80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200</v>
      </c>
      <c r="AT95" s="17" t="s">
        <v>196</v>
      </c>
      <c r="AU95" s="17" t="s">
        <v>87</v>
      </c>
      <c r="AY95" s="17" t="s">
        <v>193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200</v>
      </c>
      <c r="BK95" s="228">
        <f>ROUND(I95*H95,2)</f>
        <v>0</v>
      </c>
      <c r="BL95" s="17" t="s">
        <v>200</v>
      </c>
      <c r="BM95" s="17" t="s">
        <v>604</v>
      </c>
    </row>
    <row r="96" s="1" customFormat="1">
      <c r="B96" s="39"/>
      <c r="C96" s="40"/>
      <c r="D96" s="229" t="s">
        <v>202</v>
      </c>
      <c r="E96" s="40"/>
      <c r="F96" s="230" t="s">
        <v>605</v>
      </c>
      <c r="G96" s="40"/>
      <c r="H96" s="40"/>
      <c r="I96" s="144"/>
      <c r="J96" s="40"/>
      <c r="K96" s="40"/>
      <c r="L96" s="44"/>
      <c r="M96" s="231"/>
      <c r="N96" s="80"/>
      <c r="O96" s="80"/>
      <c r="P96" s="80"/>
      <c r="Q96" s="80"/>
      <c r="R96" s="80"/>
      <c r="S96" s="80"/>
      <c r="T96" s="81"/>
      <c r="AT96" s="17" t="s">
        <v>202</v>
      </c>
      <c r="AU96" s="17" t="s">
        <v>87</v>
      </c>
    </row>
    <row r="97" s="12" customFormat="1">
      <c r="B97" s="232"/>
      <c r="C97" s="233"/>
      <c r="D97" s="229" t="s">
        <v>204</v>
      </c>
      <c r="E97" s="234" t="s">
        <v>39</v>
      </c>
      <c r="F97" s="235" t="s">
        <v>606</v>
      </c>
      <c r="G97" s="233"/>
      <c r="H97" s="236">
        <v>0.85999999999999999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204</v>
      </c>
      <c r="AU97" s="242" t="s">
        <v>87</v>
      </c>
      <c r="AV97" s="12" t="s">
        <v>89</v>
      </c>
      <c r="AW97" s="12" t="s">
        <v>41</v>
      </c>
      <c r="AX97" s="12" t="s">
        <v>80</v>
      </c>
      <c r="AY97" s="242" t="s">
        <v>193</v>
      </c>
    </row>
    <row r="98" s="12" customFormat="1">
      <c r="B98" s="232"/>
      <c r="C98" s="233"/>
      <c r="D98" s="229" t="s">
        <v>204</v>
      </c>
      <c r="E98" s="234" t="s">
        <v>39</v>
      </c>
      <c r="F98" s="235" t="s">
        <v>607</v>
      </c>
      <c r="G98" s="233"/>
      <c r="H98" s="236">
        <v>0.90800000000000003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204</v>
      </c>
      <c r="AU98" s="242" t="s">
        <v>87</v>
      </c>
      <c r="AV98" s="12" t="s">
        <v>89</v>
      </c>
      <c r="AW98" s="12" t="s">
        <v>41</v>
      </c>
      <c r="AX98" s="12" t="s">
        <v>80</v>
      </c>
      <c r="AY98" s="242" t="s">
        <v>193</v>
      </c>
    </row>
    <row r="99" s="13" customFormat="1">
      <c r="B99" s="243"/>
      <c r="C99" s="244"/>
      <c r="D99" s="229" t="s">
        <v>204</v>
      </c>
      <c r="E99" s="245" t="s">
        <v>39</v>
      </c>
      <c r="F99" s="246" t="s">
        <v>207</v>
      </c>
      <c r="G99" s="244"/>
      <c r="H99" s="247">
        <v>1.768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204</v>
      </c>
      <c r="AU99" s="253" t="s">
        <v>87</v>
      </c>
      <c r="AV99" s="13" t="s">
        <v>200</v>
      </c>
      <c r="AW99" s="13" t="s">
        <v>41</v>
      </c>
      <c r="AX99" s="13" t="s">
        <v>87</v>
      </c>
      <c r="AY99" s="253" t="s">
        <v>193</v>
      </c>
    </row>
    <row r="100" s="1" customFormat="1" ht="33.75" customHeight="1">
      <c r="B100" s="39"/>
      <c r="C100" s="217" t="s">
        <v>236</v>
      </c>
      <c r="D100" s="217" t="s">
        <v>196</v>
      </c>
      <c r="E100" s="218" t="s">
        <v>608</v>
      </c>
      <c r="F100" s="219" t="s">
        <v>609</v>
      </c>
      <c r="G100" s="220" t="s">
        <v>586</v>
      </c>
      <c r="H100" s="282"/>
      <c r="I100" s="222"/>
      <c r="J100" s="223">
        <f>ROUND(I100*H100,2)</f>
        <v>0</v>
      </c>
      <c r="K100" s="219" t="s">
        <v>199</v>
      </c>
      <c r="L100" s="44"/>
      <c r="M100" s="224" t="s">
        <v>39</v>
      </c>
      <c r="N100" s="225" t="s">
        <v>53</v>
      </c>
      <c r="O100" s="80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200</v>
      </c>
      <c r="AT100" s="17" t="s">
        <v>196</v>
      </c>
      <c r="AU100" s="17" t="s">
        <v>87</v>
      </c>
      <c r="AY100" s="17" t="s">
        <v>193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200</v>
      </c>
      <c r="BK100" s="228">
        <f>ROUND(I100*H100,2)</f>
        <v>0</v>
      </c>
      <c r="BL100" s="17" t="s">
        <v>200</v>
      </c>
      <c r="BM100" s="17" t="s">
        <v>610</v>
      </c>
    </row>
    <row r="101" s="1" customFormat="1" ht="33.75" customHeight="1">
      <c r="B101" s="39"/>
      <c r="C101" s="217" t="s">
        <v>242</v>
      </c>
      <c r="D101" s="217" t="s">
        <v>196</v>
      </c>
      <c r="E101" s="218" t="s">
        <v>611</v>
      </c>
      <c r="F101" s="219" t="s">
        <v>612</v>
      </c>
      <c r="G101" s="220" t="s">
        <v>124</v>
      </c>
      <c r="H101" s="221">
        <v>3536</v>
      </c>
      <c r="I101" s="222"/>
      <c r="J101" s="223">
        <f>ROUND(I101*H101,2)</f>
        <v>0</v>
      </c>
      <c r="K101" s="219" t="s">
        <v>199</v>
      </c>
      <c r="L101" s="44"/>
      <c r="M101" s="224" t="s">
        <v>39</v>
      </c>
      <c r="N101" s="225" t="s">
        <v>53</v>
      </c>
      <c r="O101" s="80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200</v>
      </c>
      <c r="AT101" s="17" t="s">
        <v>196</v>
      </c>
      <c r="AU101" s="17" t="s">
        <v>87</v>
      </c>
      <c r="AY101" s="17" t="s">
        <v>193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200</v>
      </c>
      <c r="BK101" s="228">
        <f>ROUND(I101*H101,2)</f>
        <v>0</v>
      </c>
      <c r="BL101" s="17" t="s">
        <v>200</v>
      </c>
      <c r="BM101" s="17" t="s">
        <v>613</v>
      </c>
    </row>
    <row r="102" s="1" customFormat="1">
      <c r="B102" s="39"/>
      <c r="C102" s="40"/>
      <c r="D102" s="229" t="s">
        <v>202</v>
      </c>
      <c r="E102" s="40"/>
      <c r="F102" s="230" t="s">
        <v>614</v>
      </c>
      <c r="G102" s="40"/>
      <c r="H102" s="40"/>
      <c r="I102" s="144"/>
      <c r="J102" s="40"/>
      <c r="K102" s="40"/>
      <c r="L102" s="44"/>
      <c r="M102" s="231"/>
      <c r="N102" s="80"/>
      <c r="O102" s="80"/>
      <c r="P102" s="80"/>
      <c r="Q102" s="80"/>
      <c r="R102" s="80"/>
      <c r="S102" s="80"/>
      <c r="T102" s="81"/>
      <c r="AT102" s="17" t="s">
        <v>202</v>
      </c>
      <c r="AU102" s="17" t="s">
        <v>87</v>
      </c>
    </row>
    <row r="103" s="12" customFormat="1">
      <c r="B103" s="232"/>
      <c r="C103" s="233"/>
      <c r="D103" s="229" t="s">
        <v>204</v>
      </c>
      <c r="E103" s="234" t="s">
        <v>39</v>
      </c>
      <c r="F103" s="235" t="s">
        <v>615</v>
      </c>
      <c r="G103" s="233"/>
      <c r="H103" s="236">
        <v>1720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204</v>
      </c>
      <c r="AU103" s="242" t="s">
        <v>87</v>
      </c>
      <c r="AV103" s="12" t="s">
        <v>89</v>
      </c>
      <c r="AW103" s="12" t="s">
        <v>41</v>
      </c>
      <c r="AX103" s="12" t="s">
        <v>80</v>
      </c>
      <c r="AY103" s="242" t="s">
        <v>193</v>
      </c>
    </row>
    <row r="104" s="12" customFormat="1">
      <c r="B104" s="232"/>
      <c r="C104" s="233"/>
      <c r="D104" s="229" t="s">
        <v>204</v>
      </c>
      <c r="E104" s="234" t="s">
        <v>39</v>
      </c>
      <c r="F104" s="235" t="s">
        <v>616</v>
      </c>
      <c r="G104" s="233"/>
      <c r="H104" s="236">
        <v>1816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204</v>
      </c>
      <c r="AU104" s="242" t="s">
        <v>87</v>
      </c>
      <c r="AV104" s="12" t="s">
        <v>89</v>
      </c>
      <c r="AW104" s="12" t="s">
        <v>41</v>
      </c>
      <c r="AX104" s="12" t="s">
        <v>80</v>
      </c>
      <c r="AY104" s="242" t="s">
        <v>193</v>
      </c>
    </row>
    <row r="105" s="14" customFormat="1">
      <c r="B105" s="254"/>
      <c r="C105" s="255"/>
      <c r="D105" s="229" t="s">
        <v>204</v>
      </c>
      <c r="E105" s="256" t="s">
        <v>39</v>
      </c>
      <c r="F105" s="257" t="s">
        <v>617</v>
      </c>
      <c r="G105" s="255"/>
      <c r="H105" s="256" t="s">
        <v>39</v>
      </c>
      <c r="I105" s="258"/>
      <c r="J105" s="255"/>
      <c r="K105" s="255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204</v>
      </c>
      <c r="AU105" s="263" t="s">
        <v>87</v>
      </c>
      <c r="AV105" s="14" t="s">
        <v>87</v>
      </c>
      <c r="AW105" s="14" t="s">
        <v>41</v>
      </c>
      <c r="AX105" s="14" t="s">
        <v>80</v>
      </c>
      <c r="AY105" s="263" t="s">
        <v>193</v>
      </c>
    </row>
    <row r="106" s="13" customFormat="1">
      <c r="B106" s="243"/>
      <c r="C106" s="244"/>
      <c r="D106" s="229" t="s">
        <v>204</v>
      </c>
      <c r="E106" s="245" t="s">
        <v>39</v>
      </c>
      <c r="F106" s="246" t="s">
        <v>207</v>
      </c>
      <c r="G106" s="244"/>
      <c r="H106" s="247">
        <v>3536</v>
      </c>
      <c r="I106" s="248"/>
      <c r="J106" s="244"/>
      <c r="K106" s="244"/>
      <c r="L106" s="249"/>
      <c r="M106" s="274"/>
      <c r="N106" s="275"/>
      <c r="O106" s="275"/>
      <c r="P106" s="275"/>
      <c r="Q106" s="275"/>
      <c r="R106" s="275"/>
      <c r="S106" s="275"/>
      <c r="T106" s="276"/>
      <c r="AT106" s="253" t="s">
        <v>204</v>
      </c>
      <c r="AU106" s="253" t="s">
        <v>87</v>
      </c>
      <c r="AV106" s="13" t="s">
        <v>200</v>
      </c>
      <c r="AW106" s="13" t="s">
        <v>41</v>
      </c>
      <c r="AX106" s="13" t="s">
        <v>87</v>
      </c>
      <c r="AY106" s="253" t="s">
        <v>193</v>
      </c>
    </row>
    <row r="107" s="1" customFormat="1" ht="6.96" customHeight="1">
      <c r="B107" s="58"/>
      <c r="C107" s="59"/>
      <c r="D107" s="59"/>
      <c r="E107" s="59"/>
      <c r="F107" s="59"/>
      <c r="G107" s="59"/>
      <c r="H107" s="59"/>
      <c r="I107" s="168"/>
      <c r="J107" s="59"/>
      <c r="K107" s="59"/>
      <c r="L107" s="44"/>
    </row>
  </sheetData>
  <sheetProtection sheet="1" autoFilter="0" formatColumns="0" formatRows="0" objects="1" scenarios="1" spinCount="100000" saltValue="cp0jHK6hyztVhXeB8h2MJANU/IkRzayfuI/98I38vP+yWbhvegg/J1/JXQt75Ia3/gQUni5eDayuV/J7rlOaIA==" hashValue="aVVJG3YlvPtv9StvTgLn3leiLDvnBKVTzDvpEzcDaxe2wU3Ewt3mrzS5+/cHzmXcNmlN50W3ftBsWPQqiw3OoQ==" algorithmName="SHA-512" password="CC35"/>
  <autoFilter ref="C85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5" customFormat="1" ht="45" customHeight="1">
      <c r="B3" s="287"/>
      <c r="C3" s="288" t="s">
        <v>618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619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620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621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622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623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624</v>
      </c>
      <c r="E11" s="294"/>
      <c r="F11" s="294"/>
      <c r="G11" s="294"/>
      <c r="H11" s="294"/>
      <c r="I11" s="294"/>
      <c r="J11" s="294"/>
      <c r="K11" s="292"/>
    </row>
    <row r="12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ht="15" customHeight="1">
      <c r="B13" s="295"/>
      <c r="C13" s="296"/>
      <c r="D13" s="297" t="s">
        <v>625</v>
      </c>
      <c r="E13" s="294"/>
      <c r="F13" s="294"/>
      <c r="G13" s="294"/>
      <c r="H13" s="294"/>
      <c r="I13" s="294"/>
      <c r="J13" s="294"/>
      <c r="K13" s="292"/>
    </row>
    <row r="14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ht="15" customHeight="1">
      <c r="B15" s="295"/>
      <c r="C15" s="296"/>
      <c r="D15" s="294" t="s">
        <v>626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4" t="s">
        <v>627</v>
      </c>
      <c r="E16" s="294"/>
      <c r="F16" s="294"/>
      <c r="G16" s="294"/>
      <c r="H16" s="294"/>
      <c r="I16" s="294"/>
      <c r="J16" s="294"/>
      <c r="K16" s="292"/>
    </row>
    <row r="17" ht="15" customHeight="1">
      <c r="B17" s="295"/>
      <c r="C17" s="296"/>
      <c r="D17" s="294" t="s">
        <v>628</v>
      </c>
      <c r="E17" s="294"/>
      <c r="F17" s="294"/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8" t="s">
        <v>86</v>
      </c>
      <c r="F18" s="294" t="s">
        <v>629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8" t="s">
        <v>630</v>
      </c>
      <c r="F19" s="294" t="s">
        <v>631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8" t="s">
        <v>632</v>
      </c>
      <c r="F20" s="294" t="s">
        <v>633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8" t="s">
        <v>634</v>
      </c>
      <c r="F21" s="294" t="s">
        <v>635</v>
      </c>
      <c r="G21" s="294"/>
      <c r="H21" s="294"/>
      <c r="I21" s="294"/>
      <c r="J21" s="294"/>
      <c r="K21" s="292"/>
    </row>
    <row r="22" ht="15" customHeight="1">
      <c r="B22" s="295"/>
      <c r="C22" s="296"/>
      <c r="D22" s="296"/>
      <c r="E22" s="298" t="s">
        <v>372</v>
      </c>
      <c r="F22" s="294" t="s">
        <v>373</v>
      </c>
      <c r="G22" s="294"/>
      <c r="H22" s="294"/>
      <c r="I22" s="294"/>
      <c r="J22" s="294"/>
      <c r="K22" s="292"/>
    </row>
    <row r="23" ht="15" customHeight="1">
      <c r="B23" s="295"/>
      <c r="C23" s="296"/>
      <c r="D23" s="296"/>
      <c r="E23" s="298" t="s">
        <v>93</v>
      </c>
      <c r="F23" s="294" t="s">
        <v>636</v>
      </c>
      <c r="G23" s="294"/>
      <c r="H23" s="294"/>
      <c r="I23" s="294"/>
      <c r="J23" s="294"/>
      <c r="K23" s="292"/>
    </row>
    <row r="24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ht="15" customHeight="1">
      <c r="B25" s="295"/>
      <c r="C25" s="294" t="s">
        <v>637</v>
      </c>
      <c r="D25" s="294"/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4" t="s">
        <v>638</v>
      </c>
      <c r="D26" s="294"/>
      <c r="E26" s="294"/>
      <c r="F26" s="294"/>
      <c r="G26" s="294"/>
      <c r="H26" s="294"/>
      <c r="I26" s="294"/>
      <c r="J26" s="294"/>
      <c r="K26" s="292"/>
    </row>
    <row r="27" ht="15" customHeight="1">
      <c r="B27" s="295"/>
      <c r="C27" s="294"/>
      <c r="D27" s="294" t="s">
        <v>639</v>
      </c>
      <c r="E27" s="294"/>
      <c r="F27" s="294"/>
      <c r="G27" s="294"/>
      <c r="H27" s="294"/>
      <c r="I27" s="294"/>
      <c r="J27" s="294"/>
      <c r="K27" s="292"/>
    </row>
    <row r="28" ht="15" customHeight="1">
      <c r="B28" s="295"/>
      <c r="C28" s="296"/>
      <c r="D28" s="294" t="s">
        <v>640</v>
      </c>
      <c r="E28" s="294"/>
      <c r="F28" s="294"/>
      <c r="G28" s="294"/>
      <c r="H28" s="294"/>
      <c r="I28" s="294"/>
      <c r="J28" s="294"/>
      <c r="K28" s="292"/>
    </row>
    <row r="29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ht="15" customHeight="1">
      <c r="B30" s="295"/>
      <c r="C30" s="296"/>
      <c r="D30" s="294" t="s">
        <v>641</v>
      </c>
      <c r="E30" s="294"/>
      <c r="F30" s="294"/>
      <c r="G30" s="294"/>
      <c r="H30" s="294"/>
      <c r="I30" s="294"/>
      <c r="J30" s="294"/>
      <c r="K30" s="292"/>
    </row>
    <row r="31" ht="15" customHeight="1">
      <c r="B31" s="295"/>
      <c r="C31" s="296"/>
      <c r="D31" s="294" t="s">
        <v>642</v>
      </c>
      <c r="E31" s="294"/>
      <c r="F31" s="294"/>
      <c r="G31" s="294"/>
      <c r="H31" s="294"/>
      <c r="I31" s="294"/>
      <c r="J31" s="294"/>
      <c r="K31" s="292"/>
    </row>
    <row r="32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ht="15" customHeight="1">
      <c r="B33" s="295"/>
      <c r="C33" s="296"/>
      <c r="D33" s="294" t="s">
        <v>643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 t="s">
        <v>644</v>
      </c>
      <c r="E34" s="294"/>
      <c r="F34" s="294"/>
      <c r="G34" s="294"/>
      <c r="H34" s="294"/>
      <c r="I34" s="294"/>
      <c r="J34" s="294"/>
      <c r="K34" s="292"/>
    </row>
    <row r="35" ht="15" customHeight="1">
      <c r="B35" s="295"/>
      <c r="C35" s="296"/>
      <c r="D35" s="294" t="s">
        <v>645</v>
      </c>
      <c r="E35" s="294"/>
      <c r="F35" s="294"/>
      <c r="G35" s="294"/>
      <c r="H35" s="294"/>
      <c r="I35" s="294"/>
      <c r="J35" s="294"/>
      <c r="K35" s="292"/>
    </row>
    <row r="36" ht="15" customHeight="1">
      <c r="B36" s="295"/>
      <c r="C36" s="296"/>
      <c r="D36" s="294"/>
      <c r="E36" s="297" t="s">
        <v>179</v>
      </c>
      <c r="F36" s="294"/>
      <c r="G36" s="294" t="s">
        <v>646</v>
      </c>
      <c r="H36" s="294"/>
      <c r="I36" s="294"/>
      <c r="J36" s="294"/>
      <c r="K36" s="292"/>
    </row>
    <row r="37" ht="30.75" customHeight="1">
      <c r="B37" s="295"/>
      <c r="C37" s="296"/>
      <c r="D37" s="294"/>
      <c r="E37" s="297" t="s">
        <v>647</v>
      </c>
      <c r="F37" s="294"/>
      <c r="G37" s="294" t="s">
        <v>648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7" t="s">
        <v>61</v>
      </c>
      <c r="F38" s="294"/>
      <c r="G38" s="294" t="s">
        <v>649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7" t="s">
        <v>62</v>
      </c>
      <c r="F39" s="294"/>
      <c r="G39" s="294" t="s">
        <v>650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7" t="s">
        <v>180</v>
      </c>
      <c r="F40" s="294"/>
      <c r="G40" s="294" t="s">
        <v>651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7" t="s">
        <v>181</v>
      </c>
      <c r="F41" s="294"/>
      <c r="G41" s="294" t="s">
        <v>652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7" t="s">
        <v>653</v>
      </c>
      <c r="F42" s="294"/>
      <c r="G42" s="294" t="s">
        <v>654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7"/>
      <c r="F43" s="294"/>
      <c r="G43" s="294" t="s">
        <v>655</v>
      </c>
      <c r="H43" s="294"/>
      <c r="I43" s="294"/>
      <c r="J43" s="294"/>
      <c r="K43" s="292"/>
    </row>
    <row r="44" ht="15" customHeight="1">
      <c r="B44" s="295"/>
      <c r="C44" s="296"/>
      <c r="D44" s="294"/>
      <c r="E44" s="297" t="s">
        <v>656</v>
      </c>
      <c r="F44" s="294"/>
      <c r="G44" s="294" t="s">
        <v>657</v>
      </c>
      <c r="H44" s="294"/>
      <c r="I44" s="294"/>
      <c r="J44" s="294"/>
      <c r="K44" s="292"/>
    </row>
    <row r="45" ht="15" customHeight="1">
      <c r="B45" s="295"/>
      <c r="C45" s="296"/>
      <c r="D45" s="294"/>
      <c r="E45" s="297" t="s">
        <v>183</v>
      </c>
      <c r="F45" s="294"/>
      <c r="G45" s="294" t="s">
        <v>658</v>
      </c>
      <c r="H45" s="294"/>
      <c r="I45" s="294"/>
      <c r="J45" s="294"/>
      <c r="K45" s="292"/>
    </row>
    <row r="46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4" t="s">
        <v>659</v>
      </c>
      <c r="E47" s="294"/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660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6"/>
      <c r="E49" s="294" t="s">
        <v>661</v>
      </c>
      <c r="F49" s="294"/>
      <c r="G49" s="294"/>
      <c r="H49" s="294"/>
      <c r="I49" s="294"/>
      <c r="J49" s="294"/>
      <c r="K49" s="292"/>
    </row>
    <row r="50" ht="15" customHeight="1">
      <c r="B50" s="295"/>
      <c r="C50" s="296"/>
      <c r="D50" s="296"/>
      <c r="E50" s="294" t="s">
        <v>662</v>
      </c>
      <c r="F50" s="294"/>
      <c r="G50" s="294"/>
      <c r="H50" s="294"/>
      <c r="I50" s="294"/>
      <c r="J50" s="294"/>
      <c r="K50" s="292"/>
    </row>
    <row r="51" ht="15" customHeight="1">
      <c r="B51" s="295"/>
      <c r="C51" s="296"/>
      <c r="D51" s="294" t="s">
        <v>663</v>
      </c>
      <c r="E51" s="294"/>
      <c r="F51" s="294"/>
      <c r="G51" s="294"/>
      <c r="H51" s="294"/>
      <c r="I51" s="294"/>
      <c r="J51" s="294"/>
      <c r="K51" s="292"/>
    </row>
    <row r="52" ht="25.5" customHeight="1">
      <c r="B52" s="290"/>
      <c r="C52" s="291" t="s">
        <v>664</v>
      </c>
      <c r="D52" s="291"/>
      <c r="E52" s="291"/>
      <c r="F52" s="291"/>
      <c r="G52" s="291"/>
      <c r="H52" s="291"/>
      <c r="I52" s="291"/>
      <c r="J52" s="291"/>
      <c r="K52" s="292"/>
    </row>
    <row r="53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ht="15" customHeight="1">
      <c r="B54" s="290"/>
      <c r="C54" s="294" t="s">
        <v>665</v>
      </c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666</v>
      </c>
      <c r="D55" s="294"/>
      <c r="E55" s="294"/>
      <c r="F55" s="294"/>
      <c r="G55" s="294"/>
      <c r="H55" s="294"/>
      <c r="I55" s="294"/>
      <c r="J55" s="294"/>
      <c r="K55" s="292"/>
    </row>
    <row r="56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4" t="s">
        <v>667</v>
      </c>
      <c r="D57" s="294"/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668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669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4" t="s">
        <v>670</v>
      </c>
      <c r="E60" s="294"/>
      <c r="F60" s="294"/>
      <c r="G60" s="294"/>
      <c r="H60" s="294"/>
      <c r="I60" s="294"/>
      <c r="J60" s="294"/>
      <c r="K60" s="292"/>
    </row>
    <row r="61" ht="15" customHeight="1">
      <c r="B61" s="290"/>
      <c r="C61" s="296"/>
      <c r="D61" s="294" t="s">
        <v>671</v>
      </c>
      <c r="E61" s="294"/>
      <c r="F61" s="294"/>
      <c r="G61" s="294"/>
      <c r="H61" s="294"/>
      <c r="I61" s="294"/>
      <c r="J61" s="294"/>
      <c r="K61" s="292"/>
    </row>
    <row r="62" ht="15" customHeight="1">
      <c r="B62" s="290"/>
      <c r="C62" s="296"/>
      <c r="D62" s="299" t="s">
        <v>672</v>
      </c>
      <c r="E62" s="299"/>
      <c r="F62" s="299"/>
      <c r="G62" s="299"/>
      <c r="H62" s="299"/>
      <c r="I62" s="299"/>
      <c r="J62" s="299"/>
      <c r="K62" s="292"/>
    </row>
    <row r="63" ht="15" customHeight="1">
      <c r="B63" s="290"/>
      <c r="C63" s="296"/>
      <c r="D63" s="294" t="s">
        <v>673</v>
      </c>
      <c r="E63" s="294"/>
      <c r="F63" s="294"/>
      <c r="G63" s="294"/>
      <c r="H63" s="294"/>
      <c r="I63" s="294"/>
      <c r="J63" s="294"/>
      <c r="K63" s="292"/>
    </row>
    <row r="64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ht="15" customHeight="1">
      <c r="B65" s="290"/>
      <c r="C65" s="296"/>
      <c r="D65" s="294" t="s">
        <v>674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9" t="s">
        <v>675</v>
      </c>
      <c r="E66" s="299"/>
      <c r="F66" s="299"/>
      <c r="G66" s="299"/>
      <c r="H66" s="299"/>
      <c r="I66" s="299"/>
      <c r="J66" s="299"/>
      <c r="K66" s="292"/>
    </row>
    <row r="67" ht="15" customHeight="1">
      <c r="B67" s="290"/>
      <c r="C67" s="296"/>
      <c r="D67" s="294" t="s">
        <v>676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677</v>
      </c>
      <c r="E68" s="294"/>
      <c r="F68" s="294"/>
      <c r="G68" s="294"/>
      <c r="H68" s="294"/>
      <c r="I68" s="294"/>
      <c r="J68" s="294"/>
      <c r="K68" s="292"/>
    </row>
    <row r="69" ht="15" customHeight="1">
      <c r="B69" s="290"/>
      <c r="C69" s="296"/>
      <c r="D69" s="294" t="s">
        <v>678</v>
      </c>
      <c r="E69" s="294"/>
      <c r="F69" s="294"/>
      <c r="G69" s="294"/>
      <c r="H69" s="294"/>
      <c r="I69" s="294"/>
      <c r="J69" s="294"/>
      <c r="K69" s="292"/>
    </row>
    <row r="70" ht="15" customHeight="1">
      <c r="B70" s="290"/>
      <c r="C70" s="296"/>
      <c r="D70" s="294" t="s">
        <v>679</v>
      </c>
      <c r="E70" s="294"/>
      <c r="F70" s="294"/>
      <c r="G70" s="294"/>
      <c r="H70" s="294"/>
      <c r="I70" s="294"/>
      <c r="J70" s="294"/>
      <c r="K70" s="292"/>
    </row>
    <row r="7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ht="45" customHeight="1">
      <c r="B75" s="309"/>
      <c r="C75" s="310" t="s">
        <v>680</v>
      </c>
      <c r="D75" s="310"/>
      <c r="E75" s="310"/>
      <c r="F75" s="310"/>
      <c r="G75" s="310"/>
      <c r="H75" s="310"/>
      <c r="I75" s="310"/>
      <c r="J75" s="310"/>
      <c r="K75" s="311"/>
    </row>
    <row r="76" ht="17.25" customHeight="1">
      <c r="B76" s="309"/>
      <c r="C76" s="312" t="s">
        <v>681</v>
      </c>
      <c r="D76" s="312"/>
      <c r="E76" s="312"/>
      <c r="F76" s="312" t="s">
        <v>682</v>
      </c>
      <c r="G76" s="313"/>
      <c r="H76" s="312" t="s">
        <v>62</v>
      </c>
      <c r="I76" s="312" t="s">
        <v>65</v>
      </c>
      <c r="J76" s="312" t="s">
        <v>683</v>
      </c>
      <c r="K76" s="311"/>
    </row>
    <row r="77" ht="17.25" customHeight="1">
      <c r="B77" s="309"/>
      <c r="C77" s="314" t="s">
        <v>684</v>
      </c>
      <c r="D77" s="314"/>
      <c r="E77" s="314"/>
      <c r="F77" s="315" t="s">
        <v>685</v>
      </c>
      <c r="G77" s="316"/>
      <c r="H77" s="314"/>
      <c r="I77" s="314"/>
      <c r="J77" s="314" t="s">
        <v>686</v>
      </c>
      <c r="K77" s="311"/>
    </row>
    <row r="78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ht="15" customHeight="1">
      <c r="B79" s="309"/>
      <c r="C79" s="297" t="s">
        <v>61</v>
      </c>
      <c r="D79" s="317"/>
      <c r="E79" s="317"/>
      <c r="F79" s="319" t="s">
        <v>687</v>
      </c>
      <c r="G79" s="318"/>
      <c r="H79" s="297" t="s">
        <v>688</v>
      </c>
      <c r="I79" s="297" t="s">
        <v>689</v>
      </c>
      <c r="J79" s="297">
        <v>20</v>
      </c>
      <c r="K79" s="311"/>
    </row>
    <row r="80" ht="15" customHeight="1">
      <c r="B80" s="309"/>
      <c r="C80" s="297" t="s">
        <v>690</v>
      </c>
      <c r="D80" s="297"/>
      <c r="E80" s="297"/>
      <c r="F80" s="319" t="s">
        <v>687</v>
      </c>
      <c r="G80" s="318"/>
      <c r="H80" s="297" t="s">
        <v>691</v>
      </c>
      <c r="I80" s="297" t="s">
        <v>689</v>
      </c>
      <c r="J80" s="297">
        <v>120</v>
      </c>
      <c r="K80" s="311"/>
    </row>
    <row r="81" ht="15" customHeight="1">
      <c r="B81" s="320"/>
      <c r="C81" s="297" t="s">
        <v>692</v>
      </c>
      <c r="D81" s="297"/>
      <c r="E81" s="297"/>
      <c r="F81" s="319" t="s">
        <v>693</v>
      </c>
      <c r="G81" s="318"/>
      <c r="H81" s="297" t="s">
        <v>694</v>
      </c>
      <c r="I81" s="297" t="s">
        <v>689</v>
      </c>
      <c r="J81" s="297">
        <v>50</v>
      </c>
      <c r="K81" s="311"/>
    </row>
    <row r="82" ht="15" customHeight="1">
      <c r="B82" s="320"/>
      <c r="C82" s="297" t="s">
        <v>695</v>
      </c>
      <c r="D82" s="297"/>
      <c r="E82" s="297"/>
      <c r="F82" s="319" t="s">
        <v>687</v>
      </c>
      <c r="G82" s="318"/>
      <c r="H82" s="297" t="s">
        <v>696</v>
      </c>
      <c r="I82" s="297" t="s">
        <v>697</v>
      </c>
      <c r="J82" s="297"/>
      <c r="K82" s="311"/>
    </row>
    <row r="83" ht="15" customHeight="1">
      <c r="B83" s="320"/>
      <c r="C83" s="321" t="s">
        <v>698</v>
      </c>
      <c r="D83" s="321"/>
      <c r="E83" s="321"/>
      <c r="F83" s="322" t="s">
        <v>693</v>
      </c>
      <c r="G83" s="321"/>
      <c r="H83" s="321" t="s">
        <v>699</v>
      </c>
      <c r="I83" s="321" t="s">
        <v>689</v>
      </c>
      <c r="J83" s="321">
        <v>15</v>
      </c>
      <c r="K83" s="311"/>
    </row>
    <row r="84" ht="15" customHeight="1">
      <c r="B84" s="320"/>
      <c r="C84" s="321" t="s">
        <v>700</v>
      </c>
      <c r="D84" s="321"/>
      <c r="E84" s="321"/>
      <c r="F84" s="322" t="s">
        <v>693</v>
      </c>
      <c r="G84" s="321"/>
      <c r="H84" s="321" t="s">
        <v>701</v>
      </c>
      <c r="I84" s="321" t="s">
        <v>689</v>
      </c>
      <c r="J84" s="321">
        <v>15</v>
      </c>
      <c r="K84" s="311"/>
    </row>
    <row r="85" ht="15" customHeight="1">
      <c r="B85" s="320"/>
      <c r="C85" s="321" t="s">
        <v>702</v>
      </c>
      <c r="D85" s="321"/>
      <c r="E85" s="321"/>
      <c r="F85" s="322" t="s">
        <v>693</v>
      </c>
      <c r="G85" s="321"/>
      <c r="H85" s="321" t="s">
        <v>703</v>
      </c>
      <c r="I85" s="321" t="s">
        <v>689</v>
      </c>
      <c r="J85" s="321">
        <v>20</v>
      </c>
      <c r="K85" s="311"/>
    </row>
    <row r="86" ht="15" customHeight="1">
      <c r="B86" s="320"/>
      <c r="C86" s="321" t="s">
        <v>704</v>
      </c>
      <c r="D86" s="321"/>
      <c r="E86" s="321"/>
      <c r="F86" s="322" t="s">
        <v>693</v>
      </c>
      <c r="G86" s="321"/>
      <c r="H86" s="321" t="s">
        <v>705</v>
      </c>
      <c r="I86" s="321" t="s">
        <v>689</v>
      </c>
      <c r="J86" s="321">
        <v>20</v>
      </c>
      <c r="K86" s="311"/>
    </row>
    <row r="87" ht="15" customHeight="1">
      <c r="B87" s="320"/>
      <c r="C87" s="297" t="s">
        <v>706</v>
      </c>
      <c r="D87" s="297"/>
      <c r="E87" s="297"/>
      <c r="F87" s="319" t="s">
        <v>693</v>
      </c>
      <c r="G87" s="318"/>
      <c r="H87" s="297" t="s">
        <v>707</v>
      </c>
      <c r="I87" s="297" t="s">
        <v>689</v>
      </c>
      <c r="J87" s="297">
        <v>50</v>
      </c>
      <c r="K87" s="311"/>
    </row>
    <row r="88" ht="15" customHeight="1">
      <c r="B88" s="320"/>
      <c r="C88" s="297" t="s">
        <v>708</v>
      </c>
      <c r="D88" s="297"/>
      <c r="E88" s="297"/>
      <c r="F88" s="319" t="s">
        <v>693</v>
      </c>
      <c r="G88" s="318"/>
      <c r="H88" s="297" t="s">
        <v>709</v>
      </c>
      <c r="I88" s="297" t="s">
        <v>689</v>
      </c>
      <c r="J88" s="297">
        <v>20</v>
      </c>
      <c r="K88" s="311"/>
    </row>
    <row r="89" ht="15" customHeight="1">
      <c r="B89" s="320"/>
      <c r="C89" s="297" t="s">
        <v>710</v>
      </c>
      <c r="D89" s="297"/>
      <c r="E89" s="297"/>
      <c r="F89" s="319" t="s">
        <v>693</v>
      </c>
      <c r="G89" s="318"/>
      <c r="H89" s="297" t="s">
        <v>711</v>
      </c>
      <c r="I89" s="297" t="s">
        <v>689</v>
      </c>
      <c r="J89" s="297">
        <v>20</v>
      </c>
      <c r="K89" s="311"/>
    </row>
    <row r="90" ht="15" customHeight="1">
      <c r="B90" s="320"/>
      <c r="C90" s="297" t="s">
        <v>712</v>
      </c>
      <c r="D90" s="297"/>
      <c r="E90" s="297"/>
      <c r="F90" s="319" t="s">
        <v>693</v>
      </c>
      <c r="G90" s="318"/>
      <c r="H90" s="297" t="s">
        <v>713</v>
      </c>
      <c r="I90" s="297" t="s">
        <v>689</v>
      </c>
      <c r="J90" s="297">
        <v>50</v>
      </c>
      <c r="K90" s="311"/>
    </row>
    <row r="91" ht="15" customHeight="1">
      <c r="B91" s="320"/>
      <c r="C91" s="297" t="s">
        <v>714</v>
      </c>
      <c r="D91" s="297"/>
      <c r="E91" s="297"/>
      <c r="F91" s="319" t="s">
        <v>693</v>
      </c>
      <c r="G91" s="318"/>
      <c r="H91" s="297" t="s">
        <v>714</v>
      </c>
      <c r="I91" s="297" t="s">
        <v>689</v>
      </c>
      <c r="J91" s="297">
        <v>50</v>
      </c>
      <c r="K91" s="311"/>
    </row>
    <row r="92" ht="15" customHeight="1">
      <c r="B92" s="320"/>
      <c r="C92" s="297" t="s">
        <v>715</v>
      </c>
      <c r="D92" s="297"/>
      <c r="E92" s="297"/>
      <c r="F92" s="319" t="s">
        <v>693</v>
      </c>
      <c r="G92" s="318"/>
      <c r="H92" s="297" t="s">
        <v>716</v>
      </c>
      <c r="I92" s="297" t="s">
        <v>689</v>
      </c>
      <c r="J92" s="297">
        <v>255</v>
      </c>
      <c r="K92" s="311"/>
    </row>
    <row r="93" ht="15" customHeight="1">
      <c r="B93" s="320"/>
      <c r="C93" s="297" t="s">
        <v>717</v>
      </c>
      <c r="D93" s="297"/>
      <c r="E93" s="297"/>
      <c r="F93" s="319" t="s">
        <v>687</v>
      </c>
      <c r="G93" s="318"/>
      <c r="H93" s="297" t="s">
        <v>718</v>
      </c>
      <c r="I93" s="297" t="s">
        <v>719</v>
      </c>
      <c r="J93" s="297"/>
      <c r="K93" s="311"/>
    </row>
    <row r="94" ht="15" customHeight="1">
      <c r="B94" s="320"/>
      <c r="C94" s="297" t="s">
        <v>720</v>
      </c>
      <c r="D94" s="297"/>
      <c r="E94" s="297"/>
      <c r="F94" s="319" t="s">
        <v>687</v>
      </c>
      <c r="G94" s="318"/>
      <c r="H94" s="297" t="s">
        <v>721</v>
      </c>
      <c r="I94" s="297" t="s">
        <v>722</v>
      </c>
      <c r="J94" s="297"/>
      <c r="K94" s="311"/>
    </row>
    <row r="95" ht="15" customHeight="1">
      <c r="B95" s="320"/>
      <c r="C95" s="297" t="s">
        <v>723</v>
      </c>
      <c r="D95" s="297"/>
      <c r="E95" s="297"/>
      <c r="F95" s="319" t="s">
        <v>687</v>
      </c>
      <c r="G95" s="318"/>
      <c r="H95" s="297" t="s">
        <v>723</v>
      </c>
      <c r="I95" s="297" t="s">
        <v>722</v>
      </c>
      <c r="J95" s="297"/>
      <c r="K95" s="311"/>
    </row>
    <row r="96" ht="15" customHeight="1">
      <c r="B96" s="320"/>
      <c r="C96" s="297" t="s">
        <v>46</v>
      </c>
      <c r="D96" s="297"/>
      <c r="E96" s="297"/>
      <c r="F96" s="319" t="s">
        <v>687</v>
      </c>
      <c r="G96" s="318"/>
      <c r="H96" s="297" t="s">
        <v>724</v>
      </c>
      <c r="I96" s="297" t="s">
        <v>722</v>
      </c>
      <c r="J96" s="297"/>
      <c r="K96" s="311"/>
    </row>
    <row r="97" ht="15" customHeight="1">
      <c r="B97" s="320"/>
      <c r="C97" s="297" t="s">
        <v>56</v>
      </c>
      <c r="D97" s="297"/>
      <c r="E97" s="297"/>
      <c r="F97" s="319" t="s">
        <v>687</v>
      </c>
      <c r="G97" s="318"/>
      <c r="H97" s="297" t="s">
        <v>725</v>
      </c>
      <c r="I97" s="297" t="s">
        <v>722</v>
      </c>
      <c r="J97" s="297"/>
      <c r="K97" s="311"/>
    </row>
    <row r="98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ht="45" customHeight="1">
      <c r="B102" s="309"/>
      <c r="C102" s="310" t="s">
        <v>726</v>
      </c>
      <c r="D102" s="310"/>
      <c r="E102" s="310"/>
      <c r="F102" s="310"/>
      <c r="G102" s="310"/>
      <c r="H102" s="310"/>
      <c r="I102" s="310"/>
      <c r="J102" s="310"/>
      <c r="K102" s="311"/>
    </row>
    <row r="103" ht="17.25" customHeight="1">
      <c r="B103" s="309"/>
      <c r="C103" s="312" t="s">
        <v>681</v>
      </c>
      <c r="D103" s="312"/>
      <c r="E103" s="312"/>
      <c r="F103" s="312" t="s">
        <v>682</v>
      </c>
      <c r="G103" s="313"/>
      <c r="H103" s="312" t="s">
        <v>62</v>
      </c>
      <c r="I103" s="312" t="s">
        <v>65</v>
      </c>
      <c r="J103" s="312" t="s">
        <v>683</v>
      </c>
      <c r="K103" s="311"/>
    </row>
    <row r="104" ht="17.25" customHeight="1">
      <c r="B104" s="309"/>
      <c r="C104" s="314" t="s">
        <v>684</v>
      </c>
      <c r="D104" s="314"/>
      <c r="E104" s="314"/>
      <c r="F104" s="315" t="s">
        <v>685</v>
      </c>
      <c r="G104" s="316"/>
      <c r="H104" s="314"/>
      <c r="I104" s="314"/>
      <c r="J104" s="314" t="s">
        <v>686</v>
      </c>
      <c r="K104" s="311"/>
    </row>
    <row r="105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ht="15" customHeight="1">
      <c r="B106" s="309"/>
      <c r="C106" s="297" t="s">
        <v>61</v>
      </c>
      <c r="D106" s="317"/>
      <c r="E106" s="317"/>
      <c r="F106" s="319" t="s">
        <v>687</v>
      </c>
      <c r="G106" s="328"/>
      <c r="H106" s="297" t="s">
        <v>727</v>
      </c>
      <c r="I106" s="297" t="s">
        <v>689</v>
      </c>
      <c r="J106" s="297">
        <v>20</v>
      </c>
      <c r="K106" s="311"/>
    </row>
    <row r="107" ht="15" customHeight="1">
      <c r="B107" s="309"/>
      <c r="C107" s="297" t="s">
        <v>690</v>
      </c>
      <c r="D107" s="297"/>
      <c r="E107" s="297"/>
      <c r="F107" s="319" t="s">
        <v>687</v>
      </c>
      <c r="G107" s="297"/>
      <c r="H107" s="297" t="s">
        <v>727</v>
      </c>
      <c r="I107" s="297" t="s">
        <v>689</v>
      </c>
      <c r="J107" s="297">
        <v>120</v>
      </c>
      <c r="K107" s="311"/>
    </row>
    <row r="108" ht="15" customHeight="1">
      <c r="B108" s="320"/>
      <c r="C108" s="297" t="s">
        <v>692</v>
      </c>
      <c r="D108" s="297"/>
      <c r="E108" s="297"/>
      <c r="F108" s="319" t="s">
        <v>693</v>
      </c>
      <c r="G108" s="297"/>
      <c r="H108" s="297" t="s">
        <v>727</v>
      </c>
      <c r="I108" s="297" t="s">
        <v>689</v>
      </c>
      <c r="J108" s="297">
        <v>50</v>
      </c>
      <c r="K108" s="311"/>
    </row>
    <row r="109" ht="15" customHeight="1">
      <c r="B109" s="320"/>
      <c r="C109" s="297" t="s">
        <v>695</v>
      </c>
      <c r="D109" s="297"/>
      <c r="E109" s="297"/>
      <c r="F109" s="319" t="s">
        <v>687</v>
      </c>
      <c r="G109" s="297"/>
      <c r="H109" s="297" t="s">
        <v>727</v>
      </c>
      <c r="I109" s="297" t="s">
        <v>697</v>
      </c>
      <c r="J109" s="297"/>
      <c r="K109" s="311"/>
    </row>
    <row r="110" ht="15" customHeight="1">
      <c r="B110" s="320"/>
      <c r="C110" s="297" t="s">
        <v>706</v>
      </c>
      <c r="D110" s="297"/>
      <c r="E110" s="297"/>
      <c r="F110" s="319" t="s">
        <v>693</v>
      </c>
      <c r="G110" s="297"/>
      <c r="H110" s="297" t="s">
        <v>727</v>
      </c>
      <c r="I110" s="297" t="s">
        <v>689</v>
      </c>
      <c r="J110" s="297">
        <v>50</v>
      </c>
      <c r="K110" s="311"/>
    </row>
    <row r="111" ht="15" customHeight="1">
      <c r="B111" s="320"/>
      <c r="C111" s="297" t="s">
        <v>714</v>
      </c>
      <c r="D111" s="297"/>
      <c r="E111" s="297"/>
      <c r="F111" s="319" t="s">
        <v>693</v>
      </c>
      <c r="G111" s="297"/>
      <c r="H111" s="297" t="s">
        <v>727</v>
      </c>
      <c r="I111" s="297" t="s">
        <v>689</v>
      </c>
      <c r="J111" s="297">
        <v>50</v>
      </c>
      <c r="K111" s="311"/>
    </row>
    <row r="112" ht="15" customHeight="1">
      <c r="B112" s="320"/>
      <c r="C112" s="297" t="s">
        <v>712</v>
      </c>
      <c r="D112" s="297"/>
      <c r="E112" s="297"/>
      <c r="F112" s="319" t="s">
        <v>693</v>
      </c>
      <c r="G112" s="297"/>
      <c r="H112" s="297" t="s">
        <v>727</v>
      </c>
      <c r="I112" s="297" t="s">
        <v>689</v>
      </c>
      <c r="J112" s="297">
        <v>50</v>
      </c>
      <c r="K112" s="311"/>
    </row>
    <row r="113" ht="15" customHeight="1">
      <c r="B113" s="320"/>
      <c r="C113" s="297" t="s">
        <v>61</v>
      </c>
      <c r="D113" s="297"/>
      <c r="E113" s="297"/>
      <c r="F113" s="319" t="s">
        <v>687</v>
      </c>
      <c r="G113" s="297"/>
      <c r="H113" s="297" t="s">
        <v>728</v>
      </c>
      <c r="I113" s="297" t="s">
        <v>689</v>
      </c>
      <c r="J113" s="297">
        <v>20</v>
      </c>
      <c r="K113" s="311"/>
    </row>
    <row r="114" ht="15" customHeight="1">
      <c r="B114" s="320"/>
      <c r="C114" s="297" t="s">
        <v>729</v>
      </c>
      <c r="D114" s="297"/>
      <c r="E114" s="297"/>
      <c r="F114" s="319" t="s">
        <v>687</v>
      </c>
      <c r="G114" s="297"/>
      <c r="H114" s="297" t="s">
        <v>730</v>
      </c>
      <c r="I114" s="297" t="s">
        <v>689</v>
      </c>
      <c r="J114" s="297">
        <v>120</v>
      </c>
      <c r="K114" s="311"/>
    </row>
    <row r="115" ht="15" customHeight="1">
      <c r="B115" s="320"/>
      <c r="C115" s="297" t="s">
        <v>46</v>
      </c>
      <c r="D115" s="297"/>
      <c r="E115" s="297"/>
      <c r="F115" s="319" t="s">
        <v>687</v>
      </c>
      <c r="G115" s="297"/>
      <c r="H115" s="297" t="s">
        <v>731</v>
      </c>
      <c r="I115" s="297" t="s">
        <v>722</v>
      </c>
      <c r="J115" s="297"/>
      <c r="K115" s="311"/>
    </row>
    <row r="116" ht="15" customHeight="1">
      <c r="B116" s="320"/>
      <c r="C116" s="297" t="s">
        <v>56</v>
      </c>
      <c r="D116" s="297"/>
      <c r="E116" s="297"/>
      <c r="F116" s="319" t="s">
        <v>687</v>
      </c>
      <c r="G116" s="297"/>
      <c r="H116" s="297" t="s">
        <v>732</v>
      </c>
      <c r="I116" s="297" t="s">
        <v>722</v>
      </c>
      <c r="J116" s="297"/>
      <c r="K116" s="311"/>
    </row>
    <row r="117" ht="15" customHeight="1">
      <c r="B117" s="320"/>
      <c r="C117" s="297" t="s">
        <v>65</v>
      </c>
      <c r="D117" s="297"/>
      <c r="E117" s="297"/>
      <c r="F117" s="319" t="s">
        <v>687</v>
      </c>
      <c r="G117" s="297"/>
      <c r="H117" s="297" t="s">
        <v>733</v>
      </c>
      <c r="I117" s="297" t="s">
        <v>734</v>
      </c>
      <c r="J117" s="297"/>
      <c r="K117" s="311"/>
    </row>
    <row r="118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ht="45" customHeight="1">
      <c r="B122" s="335"/>
      <c r="C122" s="288" t="s">
        <v>735</v>
      </c>
      <c r="D122" s="288"/>
      <c r="E122" s="288"/>
      <c r="F122" s="288"/>
      <c r="G122" s="288"/>
      <c r="H122" s="288"/>
      <c r="I122" s="288"/>
      <c r="J122" s="288"/>
      <c r="K122" s="336"/>
    </row>
    <row r="123" ht="17.25" customHeight="1">
      <c r="B123" s="337"/>
      <c r="C123" s="312" t="s">
        <v>681</v>
      </c>
      <c r="D123" s="312"/>
      <c r="E123" s="312"/>
      <c r="F123" s="312" t="s">
        <v>682</v>
      </c>
      <c r="G123" s="313"/>
      <c r="H123" s="312" t="s">
        <v>62</v>
      </c>
      <c r="I123" s="312" t="s">
        <v>65</v>
      </c>
      <c r="J123" s="312" t="s">
        <v>683</v>
      </c>
      <c r="K123" s="338"/>
    </row>
    <row r="124" ht="17.25" customHeight="1">
      <c r="B124" s="337"/>
      <c r="C124" s="314" t="s">
        <v>684</v>
      </c>
      <c r="D124" s="314"/>
      <c r="E124" s="314"/>
      <c r="F124" s="315" t="s">
        <v>685</v>
      </c>
      <c r="G124" s="316"/>
      <c r="H124" s="314"/>
      <c r="I124" s="314"/>
      <c r="J124" s="314" t="s">
        <v>686</v>
      </c>
      <c r="K124" s="338"/>
    </row>
    <row r="125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ht="15" customHeight="1">
      <c r="B126" s="339"/>
      <c r="C126" s="297" t="s">
        <v>690</v>
      </c>
      <c r="D126" s="317"/>
      <c r="E126" s="317"/>
      <c r="F126" s="319" t="s">
        <v>687</v>
      </c>
      <c r="G126" s="297"/>
      <c r="H126" s="297" t="s">
        <v>727</v>
      </c>
      <c r="I126" s="297" t="s">
        <v>689</v>
      </c>
      <c r="J126" s="297">
        <v>120</v>
      </c>
      <c r="K126" s="341"/>
    </row>
    <row r="127" ht="15" customHeight="1">
      <c r="B127" s="339"/>
      <c r="C127" s="297" t="s">
        <v>736</v>
      </c>
      <c r="D127" s="297"/>
      <c r="E127" s="297"/>
      <c r="F127" s="319" t="s">
        <v>687</v>
      </c>
      <c r="G127" s="297"/>
      <c r="H127" s="297" t="s">
        <v>737</v>
      </c>
      <c r="I127" s="297" t="s">
        <v>689</v>
      </c>
      <c r="J127" s="297" t="s">
        <v>738</v>
      </c>
      <c r="K127" s="341"/>
    </row>
    <row r="128" ht="15" customHeight="1">
      <c r="B128" s="339"/>
      <c r="C128" s="297" t="s">
        <v>93</v>
      </c>
      <c r="D128" s="297"/>
      <c r="E128" s="297"/>
      <c r="F128" s="319" t="s">
        <v>687</v>
      </c>
      <c r="G128" s="297"/>
      <c r="H128" s="297" t="s">
        <v>739</v>
      </c>
      <c r="I128" s="297" t="s">
        <v>689</v>
      </c>
      <c r="J128" s="297" t="s">
        <v>738</v>
      </c>
      <c r="K128" s="341"/>
    </row>
    <row r="129" ht="15" customHeight="1">
      <c r="B129" s="339"/>
      <c r="C129" s="297" t="s">
        <v>698</v>
      </c>
      <c r="D129" s="297"/>
      <c r="E129" s="297"/>
      <c r="F129" s="319" t="s">
        <v>693</v>
      </c>
      <c r="G129" s="297"/>
      <c r="H129" s="297" t="s">
        <v>699</v>
      </c>
      <c r="I129" s="297" t="s">
        <v>689</v>
      </c>
      <c r="J129" s="297">
        <v>15</v>
      </c>
      <c r="K129" s="341"/>
    </row>
    <row r="130" ht="15" customHeight="1">
      <c r="B130" s="339"/>
      <c r="C130" s="321" t="s">
        <v>700</v>
      </c>
      <c r="D130" s="321"/>
      <c r="E130" s="321"/>
      <c r="F130" s="322" t="s">
        <v>693</v>
      </c>
      <c r="G130" s="321"/>
      <c r="H130" s="321" t="s">
        <v>701</v>
      </c>
      <c r="I130" s="321" t="s">
        <v>689</v>
      </c>
      <c r="J130" s="321">
        <v>15</v>
      </c>
      <c r="K130" s="341"/>
    </row>
    <row r="131" ht="15" customHeight="1">
      <c r="B131" s="339"/>
      <c r="C131" s="321" t="s">
        <v>702</v>
      </c>
      <c r="D131" s="321"/>
      <c r="E131" s="321"/>
      <c r="F131" s="322" t="s">
        <v>693</v>
      </c>
      <c r="G131" s="321"/>
      <c r="H131" s="321" t="s">
        <v>703</v>
      </c>
      <c r="I131" s="321" t="s">
        <v>689</v>
      </c>
      <c r="J131" s="321">
        <v>20</v>
      </c>
      <c r="K131" s="341"/>
    </row>
    <row r="132" ht="15" customHeight="1">
      <c r="B132" s="339"/>
      <c r="C132" s="321" t="s">
        <v>704</v>
      </c>
      <c r="D132" s="321"/>
      <c r="E132" s="321"/>
      <c r="F132" s="322" t="s">
        <v>693</v>
      </c>
      <c r="G132" s="321"/>
      <c r="H132" s="321" t="s">
        <v>705</v>
      </c>
      <c r="I132" s="321" t="s">
        <v>689</v>
      </c>
      <c r="J132" s="321">
        <v>20</v>
      </c>
      <c r="K132" s="341"/>
    </row>
    <row r="133" ht="15" customHeight="1">
      <c r="B133" s="339"/>
      <c r="C133" s="297" t="s">
        <v>692</v>
      </c>
      <c r="D133" s="297"/>
      <c r="E133" s="297"/>
      <c r="F133" s="319" t="s">
        <v>693</v>
      </c>
      <c r="G133" s="297"/>
      <c r="H133" s="297" t="s">
        <v>727</v>
      </c>
      <c r="I133" s="297" t="s">
        <v>689</v>
      </c>
      <c r="J133" s="297">
        <v>50</v>
      </c>
      <c r="K133" s="341"/>
    </row>
    <row r="134" ht="15" customHeight="1">
      <c r="B134" s="339"/>
      <c r="C134" s="297" t="s">
        <v>706</v>
      </c>
      <c r="D134" s="297"/>
      <c r="E134" s="297"/>
      <c r="F134" s="319" t="s">
        <v>693</v>
      </c>
      <c r="G134" s="297"/>
      <c r="H134" s="297" t="s">
        <v>727</v>
      </c>
      <c r="I134" s="297" t="s">
        <v>689</v>
      </c>
      <c r="J134" s="297">
        <v>50</v>
      </c>
      <c r="K134" s="341"/>
    </row>
    <row r="135" ht="15" customHeight="1">
      <c r="B135" s="339"/>
      <c r="C135" s="297" t="s">
        <v>712</v>
      </c>
      <c r="D135" s="297"/>
      <c r="E135" s="297"/>
      <c r="F135" s="319" t="s">
        <v>693</v>
      </c>
      <c r="G135" s="297"/>
      <c r="H135" s="297" t="s">
        <v>727</v>
      </c>
      <c r="I135" s="297" t="s">
        <v>689</v>
      </c>
      <c r="J135" s="297">
        <v>50</v>
      </c>
      <c r="K135" s="341"/>
    </row>
    <row r="136" ht="15" customHeight="1">
      <c r="B136" s="339"/>
      <c r="C136" s="297" t="s">
        <v>714</v>
      </c>
      <c r="D136" s="297"/>
      <c r="E136" s="297"/>
      <c r="F136" s="319" t="s">
        <v>693</v>
      </c>
      <c r="G136" s="297"/>
      <c r="H136" s="297" t="s">
        <v>727</v>
      </c>
      <c r="I136" s="297" t="s">
        <v>689</v>
      </c>
      <c r="J136" s="297">
        <v>50</v>
      </c>
      <c r="K136" s="341"/>
    </row>
    <row r="137" ht="15" customHeight="1">
      <c r="B137" s="339"/>
      <c r="C137" s="297" t="s">
        <v>715</v>
      </c>
      <c r="D137" s="297"/>
      <c r="E137" s="297"/>
      <c r="F137" s="319" t="s">
        <v>693</v>
      </c>
      <c r="G137" s="297"/>
      <c r="H137" s="297" t="s">
        <v>740</v>
      </c>
      <c r="I137" s="297" t="s">
        <v>689</v>
      </c>
      <c r="J137" s="297">
        <v>255</v>
      </c>
      <c r="K137" s="341"/>
    </row>
    <row r="138" ht="15" customHeight="1">
      <c r="B138" s="339"/>
      <c r="C138" s="297" t="s">
        <v>717</v>
      </c>
      <c r="D138" s="297"/>
      <c r="E138" s="297"/>
      <c r="F138" s="319" t="s">
        <v>687</v>
      </c>
      <c r="G138" s="297"/>
      <c r="H138" s="297" t="s">
        <v>741</v>
      </c>
      <c r="I138" s="297" t="s">
        <v>719</v>
      </c>
      <c r="J138" s="297"/>
      <c r="K138" s="341"/>
    </row>
    <row r="139" ht="15" customHeight="1">
      <c r="B139" s="339"/>
      <c r="C139" s="297" t="s">
        <v>720</v>
      </c>
      <c r="D139" s="297"/>
      <c r="E139" s="297"/>
      <c r="F139" s="319" t="s">
        <v>687</v>
      </c>
      <c r="G139" s="297"/>
      <c r="H139" s="297" t="s">
        <v>742</v>
      </c>
      <c r="I139" s="297" t="s">
        <v>722</v>
      </c>
      <c r="J139" s="297"/>
      <c r="K139" s="341"/>
    </row>
    <row r="140" ht="15" customHeight="1">
      <c r="B140" s="339"/>
      <c r="C140" s="297" t="s">
        <v>723</v>
      </c>
      <c r="D140" s="297"/>
      <c r="E140" s="297"/>
      <c r="F140" s="319" t="s">
        <v>687</v>
      </c>
      <c r="G140" s="297"/>
      <c r="H140" s="297" t="s">
        <v>723</v>
      </c>
      <c r="I140" s="297" t="s">
        <v>722</v>
      </c>
      <c r="J140" s="297"/>
      <c r="K140" s="341"/>
    </row>
    <row r="141" ht="15" customHeight="1">
      <c r="B141" s="339"/>
      <c r="C141" s="297" t="s">
        <v>46</v>
      </c>
      <c r="D141" s="297"/>
      <c r="E141" s="297"/>
      <c r="F141" s="319" t="s">
        <v>687</v>
      </c>
      <c r="G141" s="297"/>
      <c r="H141" s="297" t="s">
        <v>743</v>
      </c>
      <c r="I141" s="297" t="s">
        <v>722</v>
      </c>
      <c r="J141" s="297"/>
      <c r="K141" s="341"/>
    </row>
    <row r="142" ht="15" customHeight="1">
      <c r="B142" s="339"/>
      <c r="C142" s="297" t="s">
        <v>744</v>
      </c>
      <c r="D142" s="297"/>
      <c r="E142" s="297"/>
      <c r="F142" s="319" t="s">
        <v>687</v>
      </c>
      <c r="G142" s="297"/>
      <c r="H142" s="297" t="s">
        <v>745</v>
      </c>
      <c r="I142" s="297" t="s">
        <v>722</v>
      </c>
      <c r="J142" s="297"/>
      <c r="K142" s="341"/>
    </row>
    <row r="143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ht="45" customHeight="1">
      <c r="B147" s="309"/>
      <c r="C147" s="310" t="s">
        <v>746</v>
      </c>
      <c r="D147" s="310"/>
      <c r="E147" s="310"/>
      <c r="F147" s="310"/>
      <c r="G147" s="310"/>
      <c r="H147" s="310"/>
      <c r="I147" s="310"/>
      <c r="J147" s="310"/>
      <c r="K147" s="311"/>
    </row>
    <row r="148" ht="17.25" customHeight="1">
      <c r="B148" s="309"/>
      <c r="C148" s="312" t="s">
        <v>681</v>
      </c>
      <c r="D148" s="312"/>
      <c r="E148" s="312"/>
      <c r="F148" s="312" t="s">
        <v>682</v>
      </c>
      <c r="G148" s="313"/>
      <c r="H148" s="312" t="s">
        <v>62</v>
      </c>
      <c r="I148" s="312" t="s">
        <v>65</v>
      </c>
      <c r="J148" s="312" t="s">
        <v>683</v>
      </c>
      <c r="K148" s="311"/>
    </row>
    <row r="149" ht="17.25" customHeight="1">
      <c r="B149" s="309"/>
      <c r="C149" s="314" t="s">
        <v>684</v>
      </c>
      <c r="D149" s="314"/>
      <c r="E149" s="314"/>
      <c r="F149" s="315" t="s">
        <v>685</v>
      </c>
      <c r="G149" s="316"/>
      <c r="H149" s="314"/>
      <c r="I149" s="314"/>
      <c r="J149" s="314" t="s">
        <v>686</v>
      </c>
      <c r="K149" s="311"/>
    </row>
    <row r="150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ht="15" customHeight="1">
      <c r="B151" s="320"/>
      <c r="C151" s="345" t="s">
        <v>690</v>
      </c>
      <c r="D151" s="297"/>
      <c r="E151" s="297"/>
      <c r="F151" s="346" t="s">
        <v>687</v>
      </c>
      <c r="G151" s="297"/>
      <c r="H151" s="345" t="s">
        <v>727</v>
      </c>
      <c r="I151" s="345" t="s">
        <v>689</v>
      </c>
      <c r="J151" s="345">
        <v>120</v>
      </c>
      <c r="K151" s="341"/>
    </row>
    <row r="152" ht="15" customHeight="1">
      <c r="B152" s="320"/>
      <c r="C152" s="345" t="s">
        <v>736</v>
      </c>
      <c r="D152" s="297"/>
      <c r="E152" s="297"/>
      <c r="F152" s="346" t="s">
        <v>687</v>
      </c>
      <c r="G152" s="297"/>
      <c r="H152" s="345" t="s">
        <v>747</v>
      </c>
      <c r="I152" s="345" t="s">
        <v>689</v>
      </c>
      <c r="J152" s="345" t="s">
        <v>738</v>
      </c>
      <c r="K152" s="341"/>
    </row>
    <row r="153" ht="15" customHeight="1">
      <c r="B153" s="320"/>
      <c r="C153" s="345" t="s">
        <v>93</v>
      </c>
      <c r="D153" s="297"/>
      <c r="E153" s="297"/>
      <c r="F153" s="346" t="s">
        <v>687</v>
      </c>
      <c r="G153" s="297"/>
      <c r="H153" s="345" t="s">
        <v>748</v>
      </c>
      <c r="I153" s="345" t="s">
        <v>689</v>
      </c>
      <c r="J153" s="345" t="s">
        <v>738</v>
      </c>
      <c r="K153" s="341"/>
    </row>
    <row r="154" ht="15" customHeight="1">
      <c r="B154" s="320"/>
      <c r="C154" s="345" t="s">
        <v>692</v>
      </c>
      <c r="D154" s="297"/>
      <c r="E154" s="297"/>
      <c r="F154" s="346" t="s">
        <v>693</v>
      </c>
      <c r="G154" s="297"/>
      <c r="H154" s="345" t="s">
        <v>727</v>
      </c>
      <c r="I154" s="345" t="s">
        <v>689</v>
      </c>
      <c r="J154" s="345">
        <v>50</v>
      </c>
      <c r="K154" s="341"/>
    </row>
    <row r="155" ht="15" customHeight="1">
      <c r="B155" s="320"/>
      <c r="C155" s="345" t="s">
        <v>695</v>
      </c>
      <c r="D155" s="297"/>
      <c r="E155" s="297"/>
      <c r="F155" s="346" t="s">
        <v>687</v>
      </c>
      <c r="G155" s="297"/>
      <c r="H155" s="345" t="s">
        <v>727</v>
      </c>
      <c r="I155" s="345" t="s">
        <v>697</v>
      </c>
      <c r="J155" s="345"/>
      <c r="K155" s="341"/>
    </row>
    <row r="156" ht="15" customHeight="1">
      <c r="B156" s="320"/>
      <c r="C156" s="345" t="s">
        <v>706</v>
      </c>
      <c r="D156" s="297"/>
      <c r="E156" s="297"/>
      <c r="F156" s="346" t="s">
        <v>693</v>
      </c>
      <c r="G156" s="297"/>
      <c r="H156" s="345" t="s">
        <v>727</v>
      </c>
      <c r="I156" s="345" t="s">
        <v>689</v>
      </c>
      <c r="J156" s="345">
        <v>50</v>
      </c>
      <c r="K156" s="341"/>
    </row>
    <row r="157" ht="15" customHeight="1">
      <c r="B157" s="320"/>
      <c r="C157" s="345" t="s">
        <v>714</v>
      </c>
      <c r="D157" s="297"/>
      <c r="E157" s="297"/>
      <c r="F157" s="346" t="s">
        <v>693</v>
      </c>
      <c r="G157" s="297"/>
      <c r="H157" s="345" t="s">
        <v>727</v>
      </c>
      <c r="I157" s="345" t="s">
        <v>689</v>
      </c>
      <c r="J157" s="345">
        <v>50</v>
      </c>
      <c r="K157" s="341"/>
    </row>
    <row r="158" ht="15" customHeight="1">
      <c r="B158" s="320"/>
      <c r="C158" s="345" t="s">
        <v>712</v>
      </c>
      <c r="D158" s="297"/>
      <c r="E158" s="297"/>
      <c r="F158" s="346" t="s">
        <v>693</v>
      </c>
      <c r="G158" s="297"/>
      <c r="H158" s="345" t="s">
        <v>727</v>
      </c>
      <c r="I158" s="345" t="s">
        <v>689</v>
      </c>
      <c r="J158" s="345">
        <v>50</v>
      </c>
      <c r="K158" s="341"/>
    </row>
    <row r="159" ht="15" customHeight="1">
      <c r="B159" s="320"/>
      <c r="C159" s="345" t="s">
        <v>171</v>
      </c>
      <c r="D159" s="297"/>
      <c r="E159" s="297"/>
      <c r="F159" s="346" t="s">
        <v>687</v>
      </c>
      <c r="G159" s="297"/>
      <c r="H159" s="345" t="s">
        <v>749</v>
      </c>
      <c r="I159" s="345" t="s">
        <v>689</v>
      </c>
      <c r="J159" s="345" t="s">
        <v>750</v>
      </c>
      <c r="K159" s="341"/>
    </row>
    <row r="160" ht="15" customHeight="1">
      <c r="B160" s="320"/>
      <c r="C160" s="345" t="s">
        <v>751</v>
      </c>
      <c r="D160" s="297"/>
      <c r="E160" s="297"/>
      <c r="F160" s="346" t="s">
        <v>687</v>
      </c>
      <c r="G160" s="297"/>
      <c r="H160" s="345" t="s">
        <v>752</v>
      </c>
      <c r="I160" s="345" t="s">
        <v>722</v>
      </c>
      <c r="J160" s="345"/>
      <c r="K160" s="341"/>
    </row>
    <row r="16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ht="45" customHeight="1">
      <c r="B165" s="287"/>
      <c r="C165" s="288" t="s">
        <v>753</v>
      </c>
      <c r="D165" s="288"/>
      <c r="E165" s="288"/>
      <c r="F165" s="288"/>
      <c r="G165" s="288"/>
      <c r="H165" s="288"/>
      <c r="I165" s="288"/>
      <c r="J165" s="288"/>
      <c r="K165" s="289"/>
    </row>
    <row r="166" ht="17.25" customHeight="1">
      <c r="B166" s="287"/>
      <c r="C166" s="312" t="s">
        <v>681</v>
      </c>
      <c r="D166" s="312"/>
      <c r="E166" s="312"/>
      <c r="F166" s="312" t="s">
        <v>682</v>
      </c>
      <c r="G166" s="349"/>
      <c r="H166" s="350" t="s">
        <v>62</v>
      </c>
      <c r="I166" s="350" t="s">
        <v>65</v>
      </c>
      <c r="J166" s="312" t="s">
        <v>683</v>
      </c>
      <c r="K166" s="289"/>
    </row>
    <row r="167" ht="17.25" customHeight="1">
      <c r="B167" s="290"/>
      <c r="C167" s="314" t="s">
        <v>684</v>
      </c>
      <c r="D167" s="314"/>
      <c r="E167" s="314"/>
      <c r="F167" s="315" t="s">
        <v>685</v>
      </c>
      <c r="G167" s="351"/>
      <c r="H167" s="352"/>
      <c r="I167" s="352"/>
      <c r="J167" s="314" t="s">
        <v>686</v>
      </c>
      <c r="K167" s="292"/>
    </row>
    <row r="168" ht="5.25" customHeight="1">
      <c r="B168" s="320"/>
      <c r="C168" s="317"/>
      <c r="D168" s="317"/>
      <c r="E168" s="317"/>
      <c r="F168" s="317"/>
      <c r="G168" s="318"/>
      <c r="H168" s="317"/>
      <c r="I168" s="317"/>
      <c r="J168" s="317"/>
      <c r="K168" s="341"/>
    </row>
    <row r="169" ht="15" customHeight="1">
      <c r="B169" s="320"/>
      <c r="C169" s="297" t="s">
        <v>690</v>
      </c>
      <c r="D169" s="297"/>
      <c r="E169" s="297"/>
      <c r="F169" s="319" t="s">
        <v>687</v>
      </c>
      <c r="G169" s="297"/>
      <c r="H169" s="297" t="s">
        <v>727</v>
      </c>
      <c r="I169" s="297" t="s">
        <v>689</v>
      </c>
      <c r="J169" s="297">
        <v>120</v>
      </c>
      <c r="K169" s="341"/>
    </row>
    <row r="170" ht="15" customHeight="1">
      <c r="B170" s="320"/>
      <c r="C170" s="297" t="s">
        <v>736</v>
      </c>
      <c r="D170" s="297"/>
      <c r="E170" s="297"/>
      <c r="F170" s="319" t="s">
        <v>687</v>
      </c>
      <c r="G170" s="297"/>
      <c r="H170" s="297" t="s">
        <v>737</v>
      </c>
      <c r="I170" s="297" t="s">
        <v>689</v>
      </c>
      <c r="J170" s="297" t="s">
        <v>738</v>
      </c>
      <c r="K170" s="341"/>
    </row>
    <row r="171" ht="15" customHeight="1">
      <c r="B171" s="320"/>
      <c r="C171" s="297" t="s">
        <v>93</v>
      </c>
      <c r="D171" s="297"/>
      <c r="E171" s="297"/>
      <c r="F171" s="319" t="s">
        <v>687</v>
      </c>
      <c r="G171" s="297"/>
      <c r="H171" s="297" t="s">
        <v>754</v>
      </c>
      <c r="I171" s="297" t="s">
        <v>689</v>
      </c>
      <c r="J171" s="297" t="s">
        <v>738</v>
      </c>
      <c r="K171" s="341"/>
    </row>
    <row r="172" ht="15" customHeight="1">
      <c r="B172" s="320"/>
      <c r="C172" s="297" t="s">
        <v>692</v>
      </c>
      <c r="D172" s="297"/>
      <c r="E172" s="297"/>
      <c r="F172" s="319" t="s">
        <v>693</v>
      </c>
      <c r="G172" s="297"/>
      <c r="H172" s="297" t="s">
        <v>754</v>
      </c>
      <c r="I172" s="297" t="s">
        <v>689</v>
      </c>
      <c r="J172" s="297">
        <v>50</v>
      </c>
      <c r="K172" s="341"/>
    </row>
    <row r="173" ht="15" customHeight="1">
      <c r="B173" s="320"/>
      <c r="C173" s="297" t="s">
        <v>695</v>
      </c>
      <c r="D173" s="297"/>
      <c r="E173" s="297"/>
      <c r="F173" s="319" t="s">
        <v>687</v>
      </c>
      <c r="G173" s="297"/>
      <c r="H173" s="297" t="s">
        <v>754</v>
      </c>
      <c r="I173" s="297" t="s">
        <v>697</v>
      </c>
      <c r="J173" s="297"/>
      <c r="K173" s="341"/>
    </row>
    <row r="174" ht="15" customHeight="1">
      <c r="B174" s="320"/>
      <c r="C174" s="297" t="s">
        <v>706</v>
      </c>
      <c r="D174" s="297"/>
      <c r="E174" s="297"/>
      <c r="F174" s="319" t="s">
        <v>693</v>
      </c>
      <c r="G174" s="297"/>
      <c r="H174" s="297" t="s">
        <v>754</v>
      </c>
      <c r="I174" s="297" t="s">
        <v>689</v>
      </c>
      <c r="J174" s="297">
        <v>50</v>
      </c>
      <c r="K174" s="341"/>
    </row>
    <row r="175" ht="15" customHeight="1">
      <c r="B175" s="320"/>
      <c r="C175" s="297" t="s">
        <v>714</v>
      </c>
      <c r="D175" s="297"/>
      <c r="E175" s="297"/>
      <c r="F175" s="319" t="s">
        <v>693</v>
      </c>
      <c r="G175" s="297"/>
      <c r="H175" s="297" t="s">
        <v>754</v>
      </c>
      <c r="I175" s="297" t="s">
        <v>689</v>
      </c>
      <c r="J175" s="297">
        <v>50</v>
      </c>
      <c r="K175" s="341"/>
    </row>
    <row r="176" ht="15" customHeight="1">
      <c r="B176" s="320"/>
      <c r="C176" s="297" t="s">
        <v>712</v>
      </c>
      <c r="D176" s="297"/>
      <c r="E176" s="297"/>
      <c r="F176" s="319" t="s">
        <v>693</v>
      </c>
      <c r="G176" s="297"/>
      <c r="H176" s="297" t="s">
        <v>754</v>
      </c>
      <c r="I176" s="297" t="s">
        <v>689</v>
      </c>
      <c r="J176" s="297">
        <v>50</v>
      </c>
      <c r="K176" s="341"/>
    </row>
    <row r="177" ht="15" customHeight="1">
      <c r="B177" s="320"/>
      <c r="C177" s="297" t="s">
        <v>179</v>
      </c>
      <c r="D177" s="297"/>
      <c r="E177" s="297"/>
      <c r="F177" s="319" t="s">
        <v>687</v>
      </c>
      <c r="G177" s="297"/>
      <c r="H177" s="297" t="s">
        <v>755</v>
      </c>
      <c r="I177" s="297" t="s">
        <v>756</v>
      </c>
      <c r="J177" s="297"/>
      <c r="K177" s="341"/>
    </row>
    <row r="178" ht="15" customHeight="1">
      <c r="B178" s="320"/>
      <c r="C178" s="297" t="s">
        <v>65</v>
      </c>
      <c r="D178" s="297"/>
      <c r="E178" s="297"/>
      <c r="F178" s="319" t="s">
        <v>687</v>
      </c>
      <c r="G178" s="297"/>
      <c r="H178" s="297" t="s">
        <v>757</v>
      </c>
      <c r="I178" s="297" t="s">
        <v>758</v>
      </c>
      <c r="J178" s="297">
        <v>1</v>
      </c>
      <c r="K178" s="341"/>
    </row>
    <row r="179" ht="15" customHeight="1">
      <c r="B179" s="320"/>
      <c r="C179" s="297" t="s">
        <v>61</v>
      </c>
      <c r="D179" s="297"/>
      <c r="E179" s="297"/>
      <c r="F179" s="319" t="s">
        <v>687</v>
      </c>
      <c r="G179" s="297"/>
      <c r="H179" s="297" t="s">
        <v>759</v>
      </c>
      <c r="I179" s="297" t="s">
        <v>689</v>
      </c>
      <c r="J179" s="297">
        <v>20</v>
      </c>
      <c r="K179" s="341"/>
    </row>
    <row r="180" ht="15" customHeight="1">
      <c r="B180" s="320"/>
      <c r="C180" s="297" t="s">
        <v>62</v>
      </c>
      <c r="D180" s="297"/>
      <c r="E180" s="297"/>
      <c r="F180" s="319" t="s">
        <v>687</v>
      </c>
      <c r="G180" s="297"/>
      <c r="H180" s="297" t="s">
        <v>760</v>
      </c>
      <c r="I180" s="297" t="s">
        <v>689</v>
      </c>
      <c r="J180" s="297">
        <v>255</v>
      </c>
      <c r="K180" s="341"/>
    </row>
    <row r="181" ht="15" customHeight="1">
      <c r="B181" s="320"/>
      <c r="C181" s="297" t="s">
        <v>180</v>
      </c>
      <c r="D181" s="297"/>
      <c r="E181" s="297"/>
      <c r="F181" s="319" t="s">
        <v>687</v>
      </c>
      <c r="G181" s="297"/>
      <c r="H181" s="297" t="s">
        <v>651</v>
      </c>
      <c r="I181" s="297" t="s">
        <v>689</v>
      </c>
      <c r="J181" s="297">
        <v>10</v>
      </c>
      <c r="K181" s="341"/>
    </row>
    <row r="182" ht="15" customHeight="1">
      <c r="B182" s="320"/>
      <c r="C182" s="297" t="s">
        <v>181</v>
      </c>
      <c r="D182" s="297"/>
      <c r="E182" s="297"/>
      <c r="F182" s="319" t="s">
        <v>687</v>
      </c>
      <c r="G182" s="297"/>
      <c r="H182" s="297" t="s">
        <v>761</v>
      </c>
      <c r="I182" s="297" t="s">
        <v>722</v>
      </c>
      <c r="J182" s="297"/>
      <c r="K182" s="341"/>
    </row>
    <row r="183" ht="15" customHeight="1">
      <c r="B183" s="320"/>
      <c r="C183" s="297" t="s">
        <v>762</v>
      </c>
      <c r="D183" s="297"/>
      <c r="E183" s="297"/>
      <c r="F183" s="319" t="s">
        <v>687</v>
      </c>
      <c r="G183" s="297"/>
      <c r="H183" s="297" t="s">
        <v>763</v>
      </c>
      <c r="I183" s="297" t="s">
        <v>722</v>
      </c>
      <c r="J183" s="297"/>
      <c r="K183" s="341"/>
    </row>
    <row r="184" ht="15" customHeight="1">
      <c r="B184" s="320"/>
      <c r="C184" s="297" t="s">
        <v>751</v>
      </c>
      <c r="D184" s="297"/>
      <c r="E184" s="297"/>
      <c r="F184" s="319" t="s">
        <v>687</v>
      </c>
      <c r="G184" s="297"/>
      <c r="H184" s="297" t="s">
        <v>764</v>
      </c>
      <c r="I184" s="297" t="s">
        <v>722</v>
      </c>
      <c r="J184" s="297"/>
      <c r="K184" s="341"/>
    </row>
    <row r="185" ht="15" customHeight="1">
      <c r="B185" s="320"/>
      <c r="C185" s="297" t="s">
        <v>183</v>
      </c>
      <c r="D185" s="297"/>
      <c r="E185" s="297"/>
      <c r="F185" s="319" t="s">
        <v>693</v>
      </c>
      <c r="G185" s="297"/>
      <c r="H185" s="297" t="s">
        <v>765</v>
      </c>
      <c r="I185" s="297" t="s">
        <v>689</v>
      </c>
      <c r="J185" s="297">
        <v>50</v>
      </c>
      <c r="K185" s="341"/>
    </row>
    <row r="186" ht="15" customHeight="1">
      <c r="B186" s="320"/>
      <c r="C186" s="297" t="s">
        <v>766</v>
      </c>
      <c r="D186" s="297"/>
      <c r="E186" s="297"/>
      <c r="F186" s="319" t="s">
        <v>693</v>
      </c>
      <c r="G186" s="297"/>
      <c r="H186" s="297" t="s">
        <v>767</v>
      </c>
      <c r="I186" s="297" t="s">
        <v>768</v>
      </c>
      <c r="J186" s="297"/>
      <c r="K186" s="341"/>
    </row>
    <row r="187" ht="15" customHeight="1">
      <c r="B187" s="320"/>
      <c r="C187" s="297" t="s">
        <v>769</v>
      </c>
      <c r="D187" s="297"/>
      <c r="E187" s="297"/>
      <c r="F187" s="319" t="s">
        <v>693</v>
      </c>
      <c r="G187" s="297"/>
      <c r="H187" s="297" t="s">
        <v>770</v>
      </c>
      <c r="I187" s="297" t="s">
        <v>768</v>
      </c>
      <c r="J187" s="297"/>
      <c r="K187" s="341"/>
    </row>
    <row r="188" ht="15" customHeight="1">
      <c r="B188" s="320"/>
      <c r="C188" s="297" t="s">
        <v>771</v>
      </c>
      <c r="D188" s="297"/>
      <c r="E188" s="297"/>
      <c r="F188" s="319" t="s">
        <v>693</v>
      </c>
      <c r="G188" s="297"/>
      <c r="H188" s="297" t="s">
        <v>772</v>
      </c>
      <c r="I188" s="297" t="s">
        <v>768</v>
      </c>
      <c r="J188" s="297"/>
      <c r="K188" s="341"/>
    </row>
    <row r="189" ht="15" customHeight="1">
      <c r="B189" s="320"/>
      <c r="C189" s="353" t="s">
        <v>773</v>
      </c>
      <c r="D189" s="297"/>
      <c r="E189" s="297"/>
      <c r="F189" s="319" t="s">
        <v>693</v>
      </c>
      <c r="G189" s="297"/>
      <c r="H189" s="297" t="s">
        <v>774</v>
      </c>
      <c r="I189" s="297" t="s">
        <v>775</v>
      </c>
      <c r="J189" s="354" t="s">
        <v>776</v>
      </c>
      <c r="K189" s="341"/>
    </row>
    <row r="190" ht="15" customHeight="1">
      <c r="B190" s="320"/>
      <c r="C190" s="304" t="s">
        <v>50</v>
      </c>
      <c r="D190" s="297"/>
      <c r="E190" s="297"/>
      <c r="F190" s="319" t="s">
        <v>687</v>
      </c>
      <c r="G190" s="297"/>
      <c r="H190" s="294" t="s">
        <v>777</v>
      </c>
      <c r="I190" s="297" t="s">
        <v>778</v>
      </c>
      <c r="J190" s="297"/>
      <c r="K190" s="341"/>
    </row>
    <row r="191" ht="15" customHeight="1">
      <c r="B191" s="320"/>
      <c r="C191" s="304" t="s">
        <v>779</v>
      </c>
      <c r="D191" s="297"/>
      <c r="E191" s="297"/>
      <c r="F191" s="319" t="s">
        <v>687</v>
      </c>
      <c r="G191" s="297"/>
      <c r="H191" s="297" t="s">
        <v>780</v>
      </c>
      <c r="I191" s="297" t="s">
        <v>722</v>
      </c>
      <c r="J191" s="297"/>
      <c r="K191" s="341"/>
    </row>
    <row r="192" ht="15" customHeight="1">
      <c r="B192" s="320"/>
      <c r="C192" s="304" t="s">
        <v>781</v>
      </c>
      <c r="D192" s="297"/>
      <c r="E192" s="297"/>
      <c r="F192" s="319" t="s">
        <v>687</v>
      </c>
      <c r="G192" s="297"/>
      <c r="H192" s="297" t="s">
        <v>782</v>
      </c>
      <c r="I192" s="297" t="s">
        <v>722</v>
      </c>
      <c r="J192" s="297"/>
      <c r="K192" s="341"/>
    </row>
    <row r="193" ht="15" customHeight="1">
      <c r="B193" s="320"/>
      <c r="C193" s="304" t="s">
        <v>783</v>
      </c>
      <c r="D193" s="297"/>
      <c r="E193" s="297"/>
      <c r="F193" s="319" t="s">
        <v>693</v>
      </c>
      <c r="G193" s="297"/>
      <c r="H193" s="297" t="s">
        <v>784</v>
      </c>
      <c r="I193" s="297" t="s">
        <v>722</v>
      </c>
      <c r="J193" s="297"/>
      <c r="K193" s="341"/>
    </row>
    <row r="194" ht="15" customHeight="1">
      <c r="B194" s="347"/>
      <c r="C194" s="355"/>
      <c r="D194" s="329"/>
      <c r="E194" s="329"/>
      <c r="F194" s="329"/>
      <c r="G194" s="329"/>
      <c r="H194" s="329"/>
      <c r="I194" s="329"/>
      <c r="J194" s="329"/>
      <c r="K194" s="348"/>
    </row>
    <row r="195" ht="18.75" customHeight="1">
      <c r="B195" s="294"/>
      <c r="C195" s="297"/>
      <c r="D195" s="297"/>
      <c r="E195" s="297"/>
      <c r="F195" s="319"/>
      <c r="G195" s="297"/>
      <c r="H195" s="297"/>
      <c r="I195" s="297"/>
      <c r="J195" s="297"/>
      <c r="K195" s="294"/>
    </row>
    <row r="196" ht="18.75" customHeight="1">
      <c r="B196" s="294"/>
      <c r="C196" s="297"/>
      <c r="D196" s="297"/>
      <c r="E196" s="297"/>
      <c r="F196" s="319"/>
      <c r="G196" s="297"/>
      <c r="H196" s="297"/>
      <c r="I196" s="297"/>
      <c r="J196" s="297"/>
      <c r="K196" s="294"/>
    </row>
    <row r="197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ht="21">
      <c r="B199" s="287"/>
      <c r="C199" s="288" t="s">
        <v>785</v>
      </c>
      <c r="D199" s="288"/>
      <c r="E199" s="288"/>
      <c r="F199" s="288"/>
      <c r="G199" s="288"/>
      <c r="H199" s="288"/>
      <c r="I199" s="288"/>
      <c r="J199" s="288"/>
      <c r="K199" s="289"/>
    </row>
    <row r="200" ht="25.5" customHeight="1">
      <c r="B200" s="287"/>
      <c r="C200" s="356" t="s">
        <v>786</v>
      </c>
      <c r="D200" s="356"/>
      <c r="E200" s="356"/>
      <c r="F200" s="356" t="s">
        <v>787</v>
      </c>
      <c r="G200" s="357"/>
      <c r="H200" s="356" t="s">
        <v>788</v>
      </c>
      <c r="I200" s="356"/>
      <c r="J200" s="356"/>
      <c r="K200" s="289"/>
    </row>
    <row r="201" ht="5.25" customHeight="1">
      <c r="B201" s="320"/>
      <c r="C201" s="317"/>
      <c r="D201" s="317"/>
      <c r="E201" s="317"/>
      <c r="F201" s="317"/>
      <c r="G201" s="297"/>
      <c r="H201" s="317"/>
      <c r="I201" s="317"/>
      <c r="J201" s="317"/>
      <c r="K201" s="341"/>
    </row>
    <row r="202" ht="15" customHeight="1">
      <c r="B202" s="320"/>
      <c r="C202" s="297" t="s">
        <v>778</v>
      </c>
      <c r="D202" s="297"/>
      <c r="E202" s="297"/>
      <c r="F202" s="319" t="s">
        <v>51</v>
      </c>
      <c r="G202" s="297"/>
      <c r="H202" s="297" t="s">
        <v>789</v>
      </c>
      <c r="I202" s="297"/>
      <c r="J202" s="297"/>
      <c r="K202" s="341"/>
    </row>
    <row r="203" ht="15" customHeight="1">
      <c r="B203" s="320"/>
      <c r="C203" s="326"/>
      <c r="D203" s="297"/>
      <c r="E203" s="297"/>
      <c r="F203" s="319" t="s">
        <v>52</v>
      </c>
      <c r="G203" s="297"/>
      <c r="H203" s="297" t="s">
        <v>790</v>
      </c>
      <c r="I203" s="297"/>
      <c r="J203" s="297"/>
      <c r="K203" s="341"/>
    </row>
    <row r="204" ht="15" customHeight="1">
      <c r="B204" s="320"/>
      <c r="C204" s="326"/>
      <c r="D204" s="297"/>
      <c r="E204" s="297"/>
      <c r="F204" s="319" t="s">
        <v>55</v>
      </c>
      <c r="G204" s="297"/>
      <c r="H204" s="297" t="s">
        <v>791</v>
      </c>
      <c r="I204" s="297"/>
      <c r="J204" s="297"/>
      <c r="K204" s="341"/>
    </row>
    <row r="205" ht="15" customHeight="1">
      <c r="B205" s="320"/>
      <c r="C205" s="297"/>
      <c r="D205" s="297"/>
      <c r="E205" s="297"/>
      <c r="F205" s="319" t="s">
        <v>53</v>
      </c>
      <c r="G205" s="297"/>
      <c r="H205" s="297" t="s">
        <v>792</v>
      </c>
      <c r="I205" s="297"/>
      <c r="J205" s="297"/>
      <c r="K205" s="341"/>
    </row>
    <row r="206" ht="15" customHeight="1">
      <c r="B206" s="320"/>
      <c r="C206" s="297"/>
      <c r="D206" s="297"/>
      <c r="E206" s="297"/>
      <c r="F206" s="319" t="s">
        <v>54</v>
      </c>
      <c r="G206" s="297"/>
      <c r="H206" s="297" t="s">
        <v>793</v>
      </c>
      <c r="I206" s="297"/>
      <c r="J206" s="297"/>
      <c r="K206" s="341"/>
    </row>
    <row r="207" ht="15" customHeight="1">
      <c r="B207" s="320"/>
      <c r="C207" s="297"/>
      <c r="D207" s="297"/>
      <c r="E207" s="297"/>
      <c r="F207" s="319"/>
      <c r="G207" s="297"/>
      <c r="H207" s="297"/>
      <c r="I207" s="297"/>
      <c r="J207" s="297"/>
      <c r="K207" s="341"/>
    </row>
    <row r="208" ht="15" customHeight="1">
      <c r="B208" s="320"/>
      <c r="C208" s="297" t="s">
        <v>734</v>
      </c>
      <c r="D208" s="297"/>
      <c r="E208" s="297"/>
      <c r="F208" s="319" t="s">
        <v>86</v>
      </c>
      <c r="G208" s="297"/>
      <c r="H208" s="297" t="s">
        <v>794</v>
      </c>
      <c r="I208" s="297"/>
      <c r="J208" s="297"/>
      <c r="K208" s="341"/>
    </row>
    <row r="209" ht="15" customHeight="1">
      <c r="B209" s="320"/>
      <c r="C209" s="326"/>
      <c r="D209" s="297"/>
      <c r="E209" s="297"/>
      <c r="F209" s="319" t="s">
        <v>632</v>
      </c>
      <c r="G209" s="297"/>
      <c r="H209" s="297" t="s">
        <v>633</v>
      </c>
      <c r="I209" s="297"/>
      <c r="J209" s="297"/>
      <c r="K209" s="341"/>
    </row>
    <row r="210" ht="15" customHeight="1">
      <c r="B210" s="320"/>
      <c r="C210" s="297"/>
      <c r="D210" s="297"/>
      <c r="E210" s="297"/>
      <c r="F210" s="319" t="s">
        <v>630</v>
      </c>
      <c r="G210" s="297"/>
      <c r="H210" s="297" t="s">
        <v>795</v>
      </c>
      <c r="I210" s="297"/>
      <c r="J210" s="297"/>
      <c r="K210" s="341"/>
    </row>
    <row r="211" ht="15" customHeight="1">
      <c r="B211" s="358"/>
      <c r="C211" s="326"/>
      <c r="D211" s="326"/>
      <c r="E211" s="326"/>
      <c r="F211" s="319" t="s">
        <v>634</v>
      </c>
      <c r="G211" s="304"/>
      <c r="H211" s="345" t="s">
        <v>635</v>
      </c>
      <c r="I211" s="345"/>
      <c r="J211" s="345"/>
      <c r="K211" s="359"/>
    </row>
    <row r="212" ht="15" customHeight="1">
      <c r="B212" s="358"/>
      <c r="C212" s="326"/>
      <c r="D212" s="326"/>
      <c r="E212" s="326"/>
      <c r="F212" s="319" t="s">
        <v>372</v>
      </c>
      <c r="G212" s="304"/>
      <c r="H212" s="345" t="s">
        <v>796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60"/>
      <c r="G213" s="304"/>
      <c r="H213" s="361"/>
      <c r="I213" s="361"/>
      <c r="J213" s="361"/>
      <c r="K213" s="359"/>
    </row>
    <row r="214" ht="15" customHeight="1">
      <c r="B214" s="358"/>
      <c r="C214" s="297" t="s">
        <v>758</v>
      </c>
      <c r="D214" s="326"/>
      <c r="E214" s="326"/>
      <c r="F214" s="319">
        <v>1</v>
      </c>
      <c r="G214" s="304"/>
      <c r="H214" s="345" t="s">
        <v>797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2</v>
      </c>
      <c r="G215" s="304"/>
      <c r="H215" s="345" t="s">
        <v>798</v>
      </c>
      <c r="I215" s="345"/>
      <c r="J215" s="345"/>
      <c r="K215" s="359"/>
    </row>
    <row r="216" ht="15" customHeight="1">
      <c r="B216" s="358"/>
      <c r="C216" s="326"/>
      <c r="D216" s="326"/>
      <c r="E216" s="326"/>
      <c r="F216" s="319">
        <v>3</v>
      </c>
      <c r="G216" s="304"/>
      <c r="H216" s="345" t="s">
        <v>799</v>
      </c>
      <c r="I216" s="345"/>
      <c r="J216" s="345"/>
      <c r="K216" s="359"/>
    </row>
    <row r="217" ht="15" customHeight="1">
      <c r="B217" s="358"/>
      <c r="C217" s="326"/>
      <c r="D217" s="326"/>
      <c r="E217" s="326"/>
      <c r="F217" s="319">
        <v>4</v>
      </c>
      <c r="G217" s="304"/>
      <c r="H217" s="345" t="s">
        <v>800</v>
      </c>
      <c r="I217" s="345"/>
      <c r="J217" s="345"/>
      <c r="K217" s="359"/>
    </row>
    <row r="218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2019-03-21T13:10:19Z</dcterms:created>
  <dcterms:modified xsi:type="dcterms:W3CDTF">2019-03-21T13:10:24Z</dcterms:modified>
</cp:coreProperties>
</file>